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35" windowWidth="13935" windowHeight="7095"/>
  </bookViews>
  <sheets>
    <sheet name="벼재배상토지원 " sheetId="4" r:id="rId1"/>
    <sheet name="육묘상처리제" sheetId="5" r:id="rId2"/>
  </sheets>
  <definedNames>
    <definedName name="_xlnm.Print_Area" localSheetId="0">'벼재배상토지원 '!$A$1:$J$13</definedName>
    <definedName name="_xlnm.Print_Area" localSheetId="1">육묘상처리제!$A$1:$H$13</definedName>
  </definedNames>
  <calcPr calcId="144525"/>
</workbook>
</file>

<file path=xl/calcChain.xml><?xml version="1.0" encoding="utf-8"?>
<calcChain xmlns="http://schemas.openxmlformats.org/spreadsheetml/2006/main">
  <c r="G6" i="4" l="1"/>
  <c r="I6" i="4" s="1"/>
  <c r="G7" i="4"/>
  <c r="I7" i="4" s="1"/>
  <c r="G8" i="4"/>
  <c r="I8" i="4" s="1"/>
  <c r="G9" i="4"/>
  <c r="I9" i="4" s="1"/>
  <c r="G10" i="4"/>
  <c r="I10" i="4" s="1"/>
  <c r="G11" i="4"/>
  <c r="H11" i="4" s="1"/>
  <c r="G12" i="4"/>
  <c r="I12" i="4" s="1"/>
  <c r="G13" i="4"/>
  <c r="I13" i="4" s="1"/>
  <c r="G5" i="4"/>
  <c r="I5" i="4" s="1"/>
  <c r="H5" i="4" l="1"/>
  <c r="I11" i="4"/>
  <c r="H7" i="4"/>
  <c r="H13" i="4"/>
  <c r="H9" i="4"/>
  <c r="H12" i="4"/>
  <c r="H8" i="4"/>
  <c r="H10" i="4"/>
  <c r="H6" i="4"/>
  <c r="B4" i="5" l="1"/>
  <c r="C4" i="5"/>
  <c r="D4" i="5"/>
  <c r="E5" i="5"/>
  <c r="E6" i="5"/>
  <c r="F6" i="5" s="1"/>
  <c r="E7" i="5"/>
  <c r="F7" i="5" s="1"/>
  <c r="E8" i="5"/>
  <c r="G8" i="5" s="1"/>
  <c r="E9" i="5"/>
  <c r="F9" i="5" s="1"/>
  <c r="E10" i="5"/>
  <c r="G10" i="5" s="1"/>
  <c r="E11" i="5"/>
  <c r="F11" i="5" s="1"/>
  <c r="E12" i="5"/>
  <c r="G12" i="5" s="1"/>
  <c r="E13" i="5"/>
  <c r="F13" i="5" s="1"/>
  <c r="B4" i="4"/>
  <c r="C4" i="4"/>
  <c r="D4" i="4"/>
  <c r="F5" i="4"/>
  <c r="F6" i="4"/>
  <c r="F7" i="4"/>
  <c r="F8" i="4"/>
  <c r="F9" i="4"/>
  <c r="F10" i="4"/>
  <c r="F11" i="4"/>
  <c r="F12" i="4"/>
  <c r="F13" i="4"/>
  <c r="F12" i="5" l="1"/>
  <c r="G6" i="5"/>
  <c r="F10" i="5"/>
  <c r="E4" i="5"/>
  <c r="G13" i="5"/>
  <c r="F8" i="5"/>
  <c r="G9" i="5"/>
  <c r="G5" i="5"/>
  <c r="G11" i="5"/>
  <c r="G7" i="5"/>
  <c r="F4" i="4"/>
  <c r="F5" i="5"/>
  <c r="H4" i="4"/>
  <c r="G4" i="4"/>
  <c r="F4" i="5" l="1"/>
  <c r="G4" i="5"/>
  <c r="I4" i="4"/>
</calcChain>
</file>

<file path=xl/sharedStrings.xml><?xml version="1.0" encoding="utf-8"?>
<sst xmlns="http://schemas.openxmlformats.org/spreadsheetml/2006/main" count="44" uniqueCount="28">
  <si>
    <t xml:space="preserve">읍면 </t>
    <phoneticPr fontId="1" type="noConversion"/>
  </si>
  <si>
    <t>농가수</t>
    <phoneticPr fontId="1" type="noConversion"/>
  </si>
  <si>
    <t>영농회수</t>
    <phoneticPr fontId="1" type="noConversion"/>
  </si>
  <si>
    <t>벼 재배면적(ha)</t>
    <phoneticPr fontId="1" type="noConversion"/>
  </si>
  <si>
    <t>비율</t>
    <phoneticPr fontId="1" type="noConversion"/>
  </si>
  <si>
    <t>사업량(포)</t>
    <phoneticPr fontId="1" type="noConversion"/>
  </si>
  <si>
    <t>비고</t>
    <phoneticPr fontId="1" type="noConversion"/>
  </si>
  <si>
    <t>계</t>
    <phoneticPr fontId="1" type="noConversion"/>
  </si>
  <si>
    <t xml:space="preserve">자부담 </t>
    <phoneticPr fontId="1" type="noConversion"/>
  </si>
  <si>
    <t>사업량(ha)</t>
    <phoneticPr fontId="1" type="noConversion"/>
  </si>
  <si>
    <t>사업비(원)</t>
    <phoneticPr fontId="1" type="noConversion"/>
  </si>
  <si>
    <t>보조금</t>
    <phoneticPr fontId="1" type="noConversion"/>
  </si>
  <si>
    <t>총계</t>
    <phoneticPr fontId="1" type="noConversion"/>
  </si>
  <si>
    <t>봉화읍</t>
    <phoneticPr fontId="1" type="noConversion"/>
  </si>
  <si>
    <t>물야면</t>
    <phoneticPr fontId="1" type="noConversion"/>
  </si>
  <si>
    <t>봉성면</t>
    <phoneticPr fontId="1" type="noConversion"/>
  </si>
  <si>
    <t>법전면</t>
    <phoneticPr fontId="1" type="noConversion"/>
  </si>
  <si>
    <t>춘양면</t>
    <phoneticPr fontId="1" type="noConversion"/>
  </si>
  <si>
    <t>소천면</t>
    <phoneticPr fontId="1" type="noConversion"/>
  </si>
  <si>
    <t>재산면</t>
    <phoneticPr fontId="1" type="noConversion"/>
  </si>
  <si>
    <t>명호면</t>
    <phoneticPr fontId="1" type="noConversion"/>
  </si>
  <si>
    <t xml:space="preserve">상운면 </t>
    <phoneticPr fontId="1" type="noConversion"/>
  </si>
  <si>
    <t>사업비(원)</t>
    <phoneticPr fontId="1" type="noConversion"/>
  </si>
  <si>
    <t xml:space="preserve">※ 읍면별 사업량 배정은 '최근 3년간 수요량 및 사업추진실적 등을 참조 </t>
    <phoneticPr fontId="1" type="noConversion"/>
  </si>
  <si>
    <t xml:space="preserve">※ 읍면별 사업량 배정은 '16년도 쌀 변동면적 및 벼재배특별지원 등을 참조 </t>
    <phoneticPr fontId="1" type="noConversion"/>
  </si>
  <si>
    <t xml:space="preserve">2017년 벼 재배농가 상토지원사업 배정계획 </t>
    <phoneticPr fontId="1" type="noConversion"/>
  </si>
  <si>
    <t xml:space="preserve">2017년 벼 육묘상처리제 지원사업 배정계획 </t>
    <phoneticPr fontId="1" type="noConversion"/>
  </si>
  <si>
    <t>보조금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</si>
</sst>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;[Red]#,##0"/>
    <numFmt numFmtId="177" formatCode="#,##0.00;[Red]#,##0.00"/>
    <numFmt numFmtId="178" formatCode="#,##0.0;[Red]#,##0.0"/>
    <numFmt numFmtId="179" formatCode="#,##0.0_);[Red]\(#,##0.0\)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2"/>
      <charset val="129"/>
      <scheme val="minor"/>
    </font>
    <font>
      <sz val="11"/>
      <color indexed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HY궁서B"/>
      <family val="1"/>
      <charset val="129"/>
    </font>
    <font>
      <sz val="11"/>
      <color theme="1"/>
      <name val="HY견명조"/>
      <family val="1"/>
      <charset val="129"/>
    </font>
    <font>
      <b/>
      <sz val="11"/>
      <color theme="1"/>
      <name val="HY견명조"/>
      <family val="1"/>
      <charset val="129"/>
    </font>
    <font>
      <sz val="12"/>
      <color theme="1"/>
      <name val="HY견명조"/>
      <family val="1"/>
      <charset val="129"/>
    </font>
    <font>
      <sz val="11"/>
      <color rgb="FF0000FF"/>
      <name val="HY견명조"/>
      <family val="1"/>
      <charset val="129"/>
    </font>
    <font>
      <sz val="11"/>
      <color rgb="FF0000FF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1" xfId="0" applyFont="1" applyBorder="1">
      <alignment vertical="center"/>
    </xf>
    <xf numFmtId="176" fontId="0" fillId="0" borderId="2" xfId="0" applyNumberFormat="1" applyFont="1" applyBorder="1" applyAlignment="1">
      <alignment horizontal="center" vertical="center"/>
    </xf>
    <xf numFmtId="177" fontId="0" fillId="0" borderId="3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0" fontId="0" fillId="0" borderId="2" xfId="1" applyFont="1" applyFill="1" applyBorder="1" applyAlignment="1">
      <alignment horizontal="center" vertical="center"/>
    </xf>
    <xf numFmtId="176" fontId="3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Font="1" applyBorder="1">
      <alignment vertical="center"/>
    </xf>
    <xf numFmtId="176" fontId="0" fillId="0" borderId="6" xfId="0" applyNumberFormat="1" applyFont="1" applyBorder="1" applyAlignment="1">
      <alignment horizontal="center" vertical="center"/>
    </xf>
    <xf numFmtId="177" fontId="0" fillId="0" borderId="7" xfId="0" applyNumberFormat="1" applyFont="1" applyFill="1" applyBorder="1" applyAlignment="1">
      <alignment horizontal="center" vertical="center"/>
    </xf>
    <xf numFmtId="178" fontId="0" fillId="0" borderId="6" xfId="0" applyNumberFormat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 wrapText="1"/>
    </xf>
    <xf numFmtId="176" fontId="3" fillId="0" borderId="6" xfId="0" applyNumberFormat="1" applyFont="1" applyBorder="1" applyAlignment="1" applyProtection="1">
      <alignment horizontal="center" vertical="center" wrapText="1"/>
      <protection locked="0"/>
    </xf>
    <xf numFmtId="0" fontId="5" fillId="0" borderId="6" xfId="1" applyFont="1" applyFill="1" applyBorder="1" applyAlignment="1">
      <alignment horizontal="center" vertical="center" shrinkToFit="1"/>
    </xf>
    <xf numFmtId="0" fontId="0" fillId="0" borderId="6" xfId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6" fillId="0" borderId="9" xfId="1" applyFont="1" applyFill="1" applyBorder="1" applyAlignment="1">
      <alignment horizontal="center" vertical="center" wrapText="1"/>
    </xf>
    <xf numFmtId="0" fontId="0" fillId="0" borderId="10" xfId="0" applyFont="1" applyBorder="1">
      <alignment vertical="center"/>
    </xf>
    <xf numFmtId="176" fontId="7" fillId="0" borderId="9" xfId="0" applyNumberFormat="1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178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9" fillId="0" borderId="20" xfId="0" applyFont="1" applyBorder="1" applyAlignment="1">
      <alignment horizontal="center" vertical="center"/>
    </xf>
    <xf numFmtId="176" fontId="7" fillId="0" borderId="21" xfId="0" applyNumberFormat="1" applyFont="1" applyBorder="1" applyAlignment="1">
      <alignment horizontal="center" vertical="center"/>
    </xf>
    <xf numFmtId="176" fontId="0" fillId="0" borderId="22" xfId="0" applyNumberFormat="1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176" fontId="7" fillId="0" borderId="24" xfId="0" applyNumberFormat="1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176" fontId="7" fillId="2" borderId="26" xfId="0" applyNumberFormat="1" applyFont="1" applyFill="1" applyBorder="1" applyAlignment="1">
      <alignment horizontal="center" vertical="center"/>
    </xf>
    <xf numFmtId="176" fontId="0" fillId="2" borderId="27" xfId="0" applyNumberFormat="1" applyFont="1" applyFill="1" applyBorder="1" applyAlignment="1">
      <alignment horizontal="center" vertical="center"/>
    </xf>
    <xf numFmtId="176" fontId="0" fillId="2" borderId="28" xfId="0" applyNumberFormat="1" applyFont="1" applyFill="1" applyBorder="1" applyAlignment="1">
      <alignment horizontal="center" vertical="center"/>
    </xf>
    <xf numFmtId="176" fontId="0" fillId="0" borderId="29" xfId="0" applyNumberFormat="1" applyFont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9" fontId="4" fillId="0" borderId="0" xfId="0" applyNumberFormat="1" applyFont="1" applyFill="1" applyBorder="1" applyAlignment="1">
      <alignment horizontal="center" vertical="center"/>
    </xf>
    <xf numFmtId="179" fontId="0" fillId="0" borderId="0" xfId="0" applyNumberFormat="1">
      <alignment vertical="center"/>
    </xf>
    <xf numFmtId="178" fontId="0" fillId="0" borderId="0" xfId="0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176" fontId="0" fillId="0" borderId="0" xfId="0" applyNumberFormat="1" applyBorder="1">
      <alignment vertical="center"/>
    </xf>
    <xf numFmtId="0" fontId="8" fillId="3" borderId="19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33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L17"/>
  <sheetViews>
    <sheetView tabSelected="1" view="pageBreakPreview" zoomScale="115" zoomScaleNormal="100" zoomScaleSheetLayoutView="115" workbookViewId="0">
      <selection activeCell="H20" sqref="H20"/>
    </sheetView>
  </sheetViews>
  <sheetFormatPr defaultRowHeight="16.5" x14ac:dyDescent="0.3"/>
  <cols>
    <col min="1" max="2" width="12.625" customWidth="1"/>
    <col min="3" max="3" width="12.625" hidden="1" customWidth="1"/>
    <col min="4" max="4" width="14.75" customWidth="1"/>
    <col min="5" max="5" width="12.625" hidden="1" customWidth="1"/>
    <col min="6" max="6" width="12.625" customWidth="1"/>
    <col min="7" max="7" width="14.375" customWidth="1"/>
    <col min="8" max="8" width="14.875" customWidth="1"/>
    <col min="9" max="9" width="14" customWidth="1"/>
    <col min="10" max="10" width="12.625" customWidth="1"/>
    <col min="12" max="12" width="11.375" bestFit="1" customWidth="1"/>
  </cols>
  <sheetData>
    <row r="1" spans="1:12" ht="56.25" customHeight="1" thickTop="1" x14ac:dyDescent="0.3">
      <c r="A1" s="49" t="s">
        <v>25</v>
      </c>
      <c r="B1" s="50"/>
      <c r="C1" s="50"/>
      <c r="D1" s="50"/>
      <c r="E1" s="50"/>
      <c r="F1" s="50"/>
      <c r="G1" s="50"/>
      <c r="H1" s="50"/>
      <c r="I1" s="50"/>
      <c r="J1" s="51"/>
    </row>
    <row r="2" spans="1:12" ht="24.95" customHeight="1" thickBot="1" x14ac:dyDescent="0.35">
      <c r="A2" s="55" t="s">
        <v>0</v>
      </c>
      <c r="B2" s="54" t="s">
        <v>1</v>
      </c>
      <c r="C2" s="54" t="s">
        <v>2</v>
      </c>
      <c r="D2" s="54" t="s">
        <v>3</v>
      </c>
      <c r="E2" s="52" t="s">
        <v>4</v>
      </c>
      <c r="F2" s="54" t="s">
        <v>5</v>
      </c>
      <c r="G2" s="54" t="s">
        <v>22</v>
      </c>
      <c r="H2" s="52"/>
      <c r="I2" s="54"/>
      <c r="J2" s="25" t="s">
        <v>6</v>
      </c>
    </row>
    <row r="3" spans="1:12" ht="24.95" customHeight="1" thickTop="1" thickBot="1" x14ac:dyDescent="0.35">
      <c r="A3" s="56"/>
      <c r="B3" s="57"/>
      <c r="C3" s="57"/>
      <c r="D3" s="57"/>
      <c r="E3" s="53"/>
      <c r="F3" s="57"/>
      <c r="G3" s="32" t="s">
        <v>7</v>
      </c>
      <c r="H3" s="38" t="s">
        <v>27</v>
      </c>
      <c r="I3" s="35" t="s">
        <v>8</v>
      </c>
      <c r="J3" s="26"/>
    </row>
    <row r="4" spans="1:12" ht="24.95" customHeight="1" thickTop="1" x14ac:dyDescent="0.3">
      <c r="A4" s="27" t="s">
        <v>12</v>
      </c>
      <c r="B4" s="18">
        <f>SUBTOTAL(9,B5:B13)</f>
        <v>2933.0000000000005</v>
      </c>
      <c r="C4" s="21">
        <f>SUBTOTAL(9,C5:C13)</f>
        <v>135</v>
      </c>
      <c r="D4" s="20">
        <f>SUBTOTAL(9,D5:D13)</f>
        <v>2463</v>
      </c>
      <c r="E4" s="19"/>
      <c r="F4" s="18">
        <f>SUBTOTAL(9,F5:F13)</f>
        <v>73890</v>
      </c>
      <c r="G4" s="33">
        <f>SUBTOTAL(9,G5:G13)</f>
        <v>443340000</v>
      </c>
      <c r="H4" s="39">
        <f>SUBTOTAL(9,H5:H13)</f>
        <v>354672000</v>
      </c>
      <c r="I4" s="36">
        <f>SUBTOTAL(9,I5:I13)</f>
        <v>88668000</v>
      </c>
      <c r="J4" s="17"/>
    </row>
    <row r="5" spans="1:12" ht="24.95" customHeight="1" x14ac:dyDescent="0.3">
      <c r="A5" s="28" t="s">
        <v>13</v>
      </c>
      <c r="B5" s="12">
        <v>656.24200913242009</v>
      </c>
      <c r="C5" s="16">
        <v>24</v>
      </c>
      <c r="D5" s="10">
        <v>713</v>
      </c>
      <c r="E5" s="9">
        <v>0.28000000000000003</v>
      </c>
      <c r="F5" s="8">
        <f t="shared" ref="F5:F13" si="0">SUM(D5*30)</f>
        <v>21390</v>
      </c>
      <c r="G5" s="34">
        <f>SUM(D5*180000)</f>
        <v>128340000</v>
      </c>
      <c r="H5" s="40">
        <f>SUM(G5*0.8)</f>
        <v>102672000</v>
      </c>
      <c r="I5" s="37">
        <f>SUM(G5*0.2)</f>
        <v>25668000</v>
      </c>
      <c r="J5" s="7"/>
      <c r="L5" s="15"/>
    </row>
    <row r="6" spans="1:12" ht="24.95" customHeight="1" x14ac:dyDescent="0.3">
      <c r="A6" s="28" t="s">
        <v>14</v>
      </c>
      <c r="B6" s="12">
        <v>429.59641728134875</v>
      </c>
      <c r="C6" s="14">
        <v>24</v>
      </c>
      <c r="D6" s="10">
        <v>466</v>
      </c>
      <c r="E6" s="9">
        <v>0.19400000000000001</v>
      </c>
      <c r="F6" s="8">
        <f t="shared" si="0"/>
        <v>13980</v>
      </c>
      <c r="G6" s="34">
        <f t="shared" ref="G6:G13" si="1">SUM(D6*180000)</f>
        <v>83880000</v>
      </c>
      <c r="H6" s="40">
        <f t="shared" ref="H6:H13" si="2">SUM(G6*0.8)</f>
        <v>67104000</v>
      </c>
      <c r="I6" s="37">
        <f t="shared" ref="I6:I13" si="3">SUM(G6*0.2)</f>
        <v>16776000</v>
      </c>
      <c r="J6" s="7"/>
    </row>
    <row r="7" spans="1:12" ht="24.95" customHeight="1" x14ac:dyDescent="0.3">
      <c r="A7" s="28" t="s">
        <v>15</v>
      </c>
      <c r="B7" s="12">
        <v>324.51527924130664</v>
      </c>
      <c r="C7" s="11">
        <v>11</v>
      </c>
      <c r="D7" s="10">
        <v>305</v>
      </c>
      <c r="E7" s="9">
        <v>0.112</v>
      </c>
      <c r="F7" s="8">
        <f t="shared" si="0"/>
        <v>9150</v>
      </c>
      <c r="G7" s="34">
        <f t="shared" si="1"/>
        <v>54900000</v>
      </c>
      <c r="H7" s="40">
        <f t="shared" si="2"/>
        <v>43920000</v>
      </c>
      <c r="I7" s="37">
        <f t="shared" si="3"/>
        <v>10980000</v>
      </c>
      <c r="J7" s="7"/>
    </row>
    <row r="8" spans="1:12" ht="24.95" customHeight="1" x14ac:dyDescent="0.3">
      <c r="A8" s="28" t="s">
        <v>16</v>
      </c>
      <c r="B8" s="12">
        <v>310.09237794169303</v>
      </c>
      <c r="C8" s="13">
        <v>13</v>
      </c>
      <c r="D8" s="10">
        <v>228</v>
      </c>
      <c r="E8" s="9">
        <v>0.105</v>
      </c>
      <c r="F8" s="8">
        <f t="shared" si="0"/>
        <v>6840</v>
      </c>
      <c r="G8" s="34">
        <f t="shared" si="1"/>
        <v>41040000</v>
      </c>
      <c r="H8" s="40">
        <f t="shared" si="2"/>
        <v>32832000</v>
      </c>
      <c r="I8" s="37">
        <f t="shared" si="3"/>
        <v>8208000</v>
      </c>
      <c r="J8" s="7"/>
    </row>
    <row r="9" spans="1:12" ht="24.95" customHeight="1" x14ac:dyDescent="0.3">
      <c r="A9" s="28" t="s">
        <v>17</v>
      </c>
      <c r="B9" s="12">
        <v>248.27994380049174</v>
      </c>
      <c r="C9" s="11">
        <v>19</v>
      </c>
      <c r="D9" s="10">
        <v>118</v>
      </c>
      <c r="E9" s="9">
        <v>5.8000000000000003E-2</v>
      </c>
      <c r="F9" s="8">
        <f t="shared" si="0"/>
        <v>3540</v>
      </c>
      <c r="G9" s="34">
        <f t="shared" si="1"/>
        <v>21240000</v>
      </c>
      <c r="H9" s="40">
        <f t="shared" si="2"/>
        <v>16992000</v>
      </c>
      <c r="I9" s="37">
        <f t="shared" si="3"/>
        <v>4248000</v>
      </c>
      <c r="J9" s="7"/>
    </row>
    <row r="10" spans="1:12" ht="24.95" customHeight="1" x14ac:dyDescent="0.3">
      <c r="A10" s="28" t="s">
        <v>18</v>
      </c>
      <c r="B10" s="12">
        <v>67.993677555321398</v>
      </c>
      <c r="C10" s="11">
        <v>9</v>
      </c>
      <c r="D10" s="10">
        <v>28</v>
      </c>
      <c r="E10" s="9">
        <v>1.0999999999999999E-2</v>
      </c>
      <c r="F10" s="8">
        <f t="shared" si="0"/>
        <v>840</v>
      </c>
      <c r="G10" s="34">
        <f t="shared" si="1"/>
        <v>5040000</v>
      </c>
      <c r="H10" s="40">
        <f t="shared" si="2"/>
        <v>4032000</v>
      </c>
      <c r="I10" s="37">
        <f t="shared" si="3"/>
        <v>1008000</v>
      </c>
      <c r="J10" s="7"/>
    </row>
    <row r="11" spans="1:12" ht="24.95" customHeight="1" x14ac:dyDescent="0.3">
      <c r="A11" s="28" t="s">
        <v>19</v>
      </c>
      <c r="B11" s="12">
        <v>141.1383912890762</v>
      </c>
      <c r="C11" s="11">
        <v>8</v>
      </c>
      <c r="D11" s="10">
        <v>65</v>
      </c>
      <c r="E11" s="9">
        <v>2.1999999999999999E-2</v>
      </c>
      <c r="F11" s="8">
        <f t="shared" si="0"/>
        <v>1950</v>
      </c>
      <c r="G11" s="34">
        <f t="shared" si="1"/>
        <v>11700000</v>
      </c>
      <c r="H11" s="40">
        <f t="shared" si="2"/>
        <v>9360000</v>
      </c>
      <c r="I11" s="37">
        <f t="shared" si="3"/>
        <v>2340000</v>
      </c>
      <c r="J11" s="7"/>
    </row>
    <row r="12" spans="1:12" ht="24.95" customHeight="1" x14ac:dyDescent="0.3">
      <c r="A12" s="28" t="s">
        <v>20</v>
      </c>
      <c r="B12" s="12">
        <v>325.5454864769934</v>
      </c>
      <c r="C12" s="11">
        <v>15</v>
      </c>
      <c r="D12" s="10">
        <v>205</v>
      </c>
      <c r="E12" s="9">
        <v>8.2000000000000003E-2</v>
      </c>
      <c r="F12" s="8">
        <f t="shared" si="0"/>
        <v>6150</v>
      </c>
      <c r="G12" s="34">
        <f t="shared" si="1"/>
        <v>36900000</v>
      </c>
      <c r="H12" s="40">
        <f t="shared" si="2"/>
        <v>29520000</v>
      </c>
      <c r="I12" s="37">
        <f t="shared" si="3"/>
        <v>7380000</v>
      </c>
      <c r="J12" s="7"/>
    </row>
    <row r="13" spans="1:12" ht="24.95" customHeight="1" thickBot="1" x14ac:dyDescent="0.35">
      <c r="A13" s="29" t="s">
        <v>21</v>
      </c>
      <c r="B13" s="6">
        <v>429.59641728134875</v>
      </c>
      <c r="C13" s="5">
        <v>12</v>
      </c>
      <c r="D13" s="4">
        <v>335</v>
      </c>
      <c r="E13" s="3">
        <v>0.13600000000000001</v>
      </c>
      <c r="F13" s="2">
        <f t="shared" si="0"/>
        <v>10050</v>
      </c>
      <c r="G13" s="42">
        <f t="shared" si="1"/>
        <v>60300000</v>
      </c>
      <c r="H13" s="41">
        <f t="shared" si="2"/>
        <v>48240000</v>
      </c>
      <c r="I13" s="43">
        <f t="shared" si="3"/>
        <v>12060000</v>
      </c>
      <c r="J13" s="1"/>
    </row>
    <row r="14" spans="1:12" ht="17.25" thickTop="1" x14ac:dyDescent="0.3"/>
    <row r="15" spans="1:12" x14ac:dyDescent="0.3">
      <c r="B15" s="30" t="s">
        <v>24</v>
      </c>
      <c r="C15" s="30"/>
      <c r="D15" s="30"/>
      <c r="E15" s="30"/>
      <c r="F15" s="30"/>
      <c r="G15" s="30"/>
      <c r="H15" s="30"/>
      <c r="I15" s="30"/>
    </row>
    <row r="16" spans="1:12" x14ac:dyDescent="0.3">
      <c r="B16" s="30"/>
      <c r="C16" s="30"/>
      <c r="D16" s="30"/>
      <c r="E16" s="30"/>
      <c r="F16" s="30"/>
      <c r="G16" s="30"/>
      <c r="H16" s="30"/>
      <c r="I16" s="30"/>
    </row>
    <row r="17" spans="2:9" x14ac:dyDescent="0.3">
      <c r="B17" s="31"/>
      <c r="C17" s="31"/>
      <c r="D17" s="31"/>
      <c r="E17" s="31"/>
      <c r="F17" s="31"/>
      <c r="G17" s="31"/>
      <c r="H17" s="31"/>
      <c r="I17" s="31"/>
    </row>
  </sheetData>
  <mergeCells count="8">
    <mergeCell ref="A1:J1"/>
    <mergeCell ref="E2:E3"/>
    <mergeCell ref="G2:I2"/>
    <mergeCell ref="A2:A3"/>
    <mergeCell ref="B2:B3"/>
    <mergeCell ref="C2:C3"/>
    <mergeCell ref="D2:D3"/>
    <mergeCell ref="F2:F3"/>
  </mergeCells>
  <phoneticPr fontId="1" type="noConversion"/>
  <pageMargins left="1.1417322834645669" right="0.70866141732283472" top="1.5354330708661419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L17"/>
  <sheetViews>
    <sheetView view="pageBreakPreview" zoomScale="115" zoomScaleNormal="100" zoomScaleSheetLayoutView="115" workbookViewId="0">
      <selection activeCell="H18" sqref="H18"/>
    </sheetView>
  </sheetViews>
  <sheetFormatPr defaultRowHeight="16.5" x14ac:dyDescent="0.3"/>
  <cols>
    <col min="1" max="8" width="15.625" customWidth="1"/>
    <col min="10" max="10" width="11.375" bestFit="1" customWidth="1"/>
  </cols>
  <sheetData>
    <row r="1" spans="1:12" ht="56.25" customHeight="1" thickTop="1" x14ac:dyDescent="0.3">
      <c r="A1" s="59" t="s">
        <v>26</v>
      </c>
      <c r="B1" s="60"/>
      <c r="C1" s="60"/>
      <c r="D1" s="60"/>
      <c r="E1" s="60"/>
      <c r="F1" s="60"/>
      <c r="G1" s="60"/>
      <c r="H1" s="61"/>
    </row>
    <row r="2" spans="1:12" ht="24.95" customHeight="1" thickBot="1" x14ac:dyDescent="0.35">
      <c r="A2" s="55" t="s">
        <v>0</v>
      </c>
      <c r="B2" s="54" t="s">
        <v>1</v>
      </c>
      <c r="C2" s="54" t="s">
        <v>3</v>
      </c>
      <c r="D2" s="52" t="s">
        <v>9</v>
      </c>
      <c r="E2" s="54" t="s">
        <v>10</v>
      </c>
      <c r="F2" s="52"/>
      <c r="G2" s="54"/>
      <c r="H2" s="25" t="s">
        <v>6</v>
      </c>
      <c r="J2" s="24"/>
      <c r="K2" s="23"/>
      <c r="L2" s="22"/>
    </row>
    <row r="3" spans="1:12" ht="24.95" customHeight="1" thickTop="1" thickBot="1" x14ac:dyDescent="0.35">
      <c r="A3" s="56"/>
      <c r="B3" s="57"/>
      <c r="C3" s="57"/>
      <c r="D3" s="53"/>
      <c r="E3" s="32" t="s">
        <v>7</v>
      </c>
      <c r="F3" s="38" t="s">
        <v>11</v>
      </c>
      <c r="G3" s="35" t="s">
        <v>8</v>
      </c>
      <c r="H3" s="26"/>
      <c r="J3" s="24"/>
      <c r="K3" s="23"/>
      <c r="L3" s="22"/>
    </row>
    <row r="4" spans="1:12" ht="24.95" customHeight="1" thickTop="1" x14ac:dyDescent="0.3">
      <c r="A4" s="27" t="s">
        <v>12</v>
      </c>
      <c r="B4" s="18">
        <f t="shared" ref="B4:G4" si="0">SUBTOTAL(9,B5:B13)</f>
        <v>2933.0000000000005</v>
      </c>
      <c r="C4" s="20">
        <f t="shared" si="0"/>
        <v>2463.0000000000005</v>
      </c>
      <c r="D4" s="18">
        <f t="shared" si="0"/>
        <v>2100</v>
      </c>
      <c r="E4" s="33">
        <f t="shared" si="0"/>
        <v>315000000</v>
      </c>
      <c r="F4" s="39">
        <f t="shared" si="0"/>
        <v>157500000</v>
      </c>
      <c r="G4" s="36">
        <f t="shared" si="0"/>
        <v>157500000</v>
      </c>
      <c r="H4" s="17"/>
      <c r="J4" s="44"/>
      <c r="K4" s="23"/>
      <c r="L4" s="22"/>
    </row>
    <row r="5" spans="1:12" ht="24.95" customHeight="1" x14ac:dyDescent="0.3">
      <c r="A5" s="28" t="s">
        <v>13</v>
      </c>
      <c r="B5" s="12">
        <v>656.24200913242009</v>
      </c>
      <c r="C5" s="10">
        <v>715.90783004148864</v>
      </c>
      <c r="D5" s="8">
        <v>610</v>
      </c>
      <c r="E5" s="34">
        <f t="shared" ref="E5:E13" si="1">SUM(D5*150000)</f>
        <v>91500000</v>
      </c>
      <c r="F5" s="40">
        <f t="shared" ref="F5:F13" si="2">SUM(E5)*0.5</f>
        <v>45750000</v>
      </c>
      <c r="G5" s="37">
        <f t="shared" ref="G5:G13" si="3">SUM(E5)*0.5</f>
        <v>45750000</v>
      </c>
      <c r="H5" s="7"/>
      <c r="J5" s="44"/>
      <c r="K5" s="48"/>
      <c r="L5" s="46"/>
    </row>
    <row r="6" spans="1:12" ht="24.95" customHeight="1" x14ac:dyDescent="0.3">
      <c r="A6" s="28" t="s">
        <v>14</v>
      </c>
      <c r="B6" s="12">
        <v>429.59641728134875</v>
      </c>
      <c r="C6" s="10">
        <v>465.49745577909709</v>
      </c>
      <c r="D6" s="8">
        <v>397</v>
      </c>
      <c r="E6" s="34">
        <f t="shared" si="1"/>
        <v>59550000</v>
      </c>
      <c r="F6" s="40">
        <f t="shared" si="2"/>
        <v>29775000</v>
      </c>
      <c r="G6" s="37">
        <f t="shared" si="3"/>
        <v>29775000</v>
      </c>
      <c r="H6" s="7"/>
      <c r="J6" s="44"/>
      <c r="K6" s="48"/>
      <c r="L6" s="46"/>
    </row>
    <row r="7" spans="1:12" ht="24.95" customHeight="1" x14ac:dyDescent="0.3">
      <c r="A7" s="28" t="s">
        <v>15</v>
      </c>
      <c r="B7" s="12">
        <v>324.51527924130664</v>
      </c>
      <c r="C7" s="10">
        <v>304.69991478647478</v>
      </c>
      <c r="D7" s="8">
        <v>260</v>
      </c>
      <c r="E7" s="34">
        <f t="shared" si="1"/>
        <v>39000000</v>
      </c>
      <c r="F7" s="40">
        <f t="shared" si="2"/>
        <v>19500000</v>
      </c>
      <c r="G7" s="37">
        <f t="shared" si="3"/>
        <v>19500000</v>
      </c>
      <c r="H7" s="7"/>
      <c r="J7" s="44"/>
      <c r="K7" s="48"/>
      <c r="L7" s="46"/>
    </row>
    <row r="8" spans="1:12" ht="24.95" customHeight="1" x14ac:dyDescent="0.3">
      <c r="A8" s="28" t="s">
        <v>16</v>
      </c>
      <c r="B8" s="12">
        <v>310.09237794169303</v>
      </c>
      <c r="C8" s="10">
        <v>227.98193238502989</v>
      </c>
      <c r="D8" s="8">
        <v>194</v>
      </c>
      <c r="E8" s="34">
        <f t="shared" si="1"/>
        <v>29100000</v>
      </c>
      <c r="F8" s="40">
        <f t="shared" si="2"/>
        <v>14550000</v>
      </c>
      <c r="G8" s="37">
        <f t="shared" si="3"/>
        <v>14550000</v>
      </c>
      <c r="H8" s="7"/>
      <c r="J8" s="44"/>
      <c r="K8" s="48"/>
      <c r="L8" s="46"/>
    </row>
    <row r="9" spans="1:12" ht="24.95" customHeight="1" x14ac:dyDescent="0.3">
      <c r="A9" s="28" t="s">
        <v>17</v>
      </c>
      <c r="B9" s="12">
        <v>248.27994380049174</v>
      </c>
      <c r="C9" s="10">
        <v>118.06504077539861</v>
      </c>
      <c r="D9" s="8">
        <v>101</v>
      </c>
      <c r="E9" s="34">
        <f t="shared" si="1"/>
        <v>15150000</v>
      </c>
      <c r="F9" s="40">
        <f t="shared" si="2"/>
        <v>7575000</v>
      </c>
      <c r="G9" s="37">
        <f t="shared" si="3"/>
        <v>7575000</v>
      </c>
      <c r="H9" s="7"/>
      <c r="J9" s="44"/>
      <c r="K9" s="48"/>
      <c r="L9" s="46"/>
    </row>
    <row r="10" spans="1:12" ht="24.95" customHeight="1" x14ac:dyDescent="0.3">
      <c r="A10" s="28" t="s">
        <v>18</v>
      </c>
      <c r="B10" s="12">
        <v>67.993677555321398</v>
      </c>
      <c r="C10" s="10">
        <v>27.704200444878893</v>
      </c>
      <c r="D10" s="8">
        <v>24</v>
      </c>
      <c r="E10" s="34">
        <f t="shared" si="1"/>
        <v>3600000</v>
      </c>
      <c r="F10" s="40">
        <f t="shared" si="2"/>
        <v>1800000</v>
      </c>
      <c r="G10" s="37">
        <f t="shared" si="3"/>
        <v>1800000</v>
      </c>
      <c r="H10" s="7"/>
      <c r="J10" s="44"/>
      <c r="K10" s="48"/>
      <c r="L10" s="46"/>
    </row>
    <row r="11" spans="1:12" ht="24.95" customHeight="1" x14ac:dyDescent="0.3">
      <c r="A11" s="28" t="s">
        <v>19</v>
      </c>
      <c r="B11" s="12">
        <v>141.1383912890762</v>
      </c>
      <c r="C11" s="10">
        <v>65.069642717832579</v>
      </c>
      <c r="D11" s="8">
        <v>55</v>
      </c>
      <c r="E11" s="34">
        <f t="shared" si="1"/>
        <v>8250000</v>
      </c>
      <c r="F11" s="40">
        <f t="shared" si="2"/>
        <v>4125000</v>
      </c>
      <c r="G11" s="37">
        <f t="shared" si="3"/>
        <v>4125000</v>
      </c>
      <c r="H11" s="7"/>
      <c r="J11" s="45"/>
      <c r="K11" s="15"/>
      <c r="L11" s="47"/>
    </row>
    <row r="12" spans="1:12" ht="24.95" customHeight="1" x14ac:dyDescent="0.3">
      <c r="A12" s="28" t="s">
        <v>20</v>
      </c>
      <c r="B12" s="12">
        <v>325.5454864769934</v>
      </c>
      <c r="C12" s="10">
        <v>204.53208177356061</v>
      </c>
      <c r="D12" s="8">
        <v>174</v>
      </c>
      <c r="E12" s="34">
        <f t="shared" si="1"/>
        <v>26100000</v>
      </c>
      <c r="F12" s="40">
        <f t="shared" si="2"/>
        <v>13050000</v>
      </c>
      <c r="G12" s="37">
        <f t="shared" si="3"/>
        <v>13050000</v>
      </c>
      <c r="H12" s="7"/>
      <c r="J12" s="45"/>
      <c r="K12" s="15"/>
      <c r="L12" s="47"/>
    </row>
    <row r="13" spans="1:12" ht="24.95" customHeight="1" thickBot="1" x14ac:dyDescent="0.35">
      <c r="A13" s="29" t="s">
        <v>21</v>
      </c>
      <c r="B13" s="6">
        <v>429.59641728134875</v>
      </c>
      <c r="C13" s="4">
        <v>333.54190129623936</v>
      </c>
      <c r="D13" s="2">
        <v>285</v>
      </c>
      <c r="E13" s="42">
        <f t="shared" si="1"/>
        <v>42750000</v>
      </c>
      <c r="F13" s="41">
        <f t="shared" si="2"/>
        <v>21375000</v>
      </c>
      <c r="G13" s="43">
        <f t="shared" si="3"/>
        <v>21375000</v>
      </c>
      <c r="H13" s="1"/>
      <c r="K13" s="15"/>
      <c r="L13" s="47"/>
    </row>
    <row r="14" spans="1:12" ht="17.25" thickTop="1" x14ac:dyDescent="0.3"/>
    <row r="16" spans="1:12" x14ac:dyDescent="0.3">
      <c r="B16" s="30" t="s">
        <v>23</v>
      </c>
      <c r="C16" s="30"/>
      <c r="D16" s="30"/>
      <c r="E16" s="30"/>
      <c r="F16" s="30"/>
      <c r="G16" s="30"/>
      <c r="H16" s="30"/>
      <c r="I16" s="30"/>
    </row>
    <row r="17" spans="2:9" x14ac:dyDescent="0.3">
      <c r="B17" s="58"/>
      <c r="C17" s="58"/>
      <c r="D17" s="58"/>
      <c r="E17" s="58"/>
      <c r="F17" s="58"/>
      <c r="G17" s="30"/>
      <c r="H17" s="30"/>
      <c r="I17" s="30"/>
    </row>
  </sheetData>
  <mergeCells count="7">
    <mergeCell ref="B17:F17"/>
    <mergeCell ref="A1:H1"/>
    <mergeCell ref="A2:A3"/>
    <mergeCell ref="B2:B3"/>
    <mergeCell ref="C2:C3"/>
    <mergeCell ref="D2:D3"/>
    <mergeCell ref="E2:G2"/>
  </mergeCells>
  <phoneticPr fontId="1" type="noConversion"/>
  <pageMargins left="0.70866141732283472" right="0.70866141732283472" top="1.3385826771653544" bottom="0.74803149606299213" header="0.31496062992125984" footer="0.31496062992125984"/>
  <pageSetup paperSize="9"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벼재배상토지원 </vt:lpstr>
      <vt:lpstr>육묘상처리제</vt:lpstr>
      <vt:lpstr>'벼재배상토지원 '!Print_Area</vt:lpstr>
      <vt:lpstr>육묘상처리제!Print_Area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.user</dc:creator>
  <cp:lastModifiedBy>봉화군</cp:lastModifiedBy>
  <cp:lastPrinted>2017-01-11T07:47:56Z</cp:lastPrinted>
  <dcterms:created xsi:type="dcterms:W3CDTF">2016-01-21T23:54:23Z</dcterms:created>
  <dcterms:modified xsi:type="dcterms:W3CDTF">2017-01-16T01:27:55Z</dcterms:modified>
</cp:coreProperties>
</file>