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6차산업\지역공동체 소득육성\2014년 도심리\완료서\"/>
    </mc:Choice>
  </mc:AlternateContent>
  <bookViews>
    <workbookView xWindow="0" yWindow="0" windowWidth="25485" windowHeight="122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" l="1"/>
  <c r="E11" i="1"/>
  <c r="F11" i="1"/>
  <c r="G11" i="1"/>
  <c r="H11" i="1"/>
  <c r="E16" i="1"/>
  <c r="F16" i="1"/>
  <c r="G16" i="1"/>
  <c r="H16" i="1"/>
  <c r="H21" i="1" l="1"/>
  <c r="G21" i="1"/>
  <c r="F21" i="1"/>
  <c r="E21" i="1"/>
  <c r="H17" i="1" l="1"/>
  <c r="G17" i="1"/>
  <c r="F17" i="1"/>
  <c r="E17" i="1"/>
  <c r="G18" i="1"/>
  <c r="D12" i="1"/>
  <c r="D9" i="1" s="1"/>
  <c r="H10" i="1"/>
  <c r="G10" i="1"/>
  <c r="F10" i="1"/>
  <c r="E10" i="1"/>
  <c r="E9" i="1" l="1"/>
  <c r="G12" i="1"/>
  <c r="G15" i="1" s="1"/>
  <c r="E18" i="1"/>
  <c r="F18" i="1"/>
  <c r="H18" i="1"/>
  <c r="H9" i="1" s="1"/>
  <c r="F12" i="1"/>
  <c r="F15" i="1" s="1"/>
  <c r="H12" i="1"/>
  <c r="E12" i="1"/>
  <c r="E15" i="1" s="1"/>
  <c r="G9" i="1" l="1"/>
  <c r="F9" i="1"/>
</calcChain>
</file>

<file path=xl/sharedStrings.xml><?xml version="1.0" encoding="utf-8"?>
<sst xmlns="http://schemas.openxmlformats.org/spreadsheetml/2006/main" count="37" uniqueCount="32">
  <si>
    <t>사 업 내 역</t>
  </si>
  <si>
    <t>사업량</t>
  </si>
  <si>
    <t>계</t>
  </si>
  <si>
    <t>국비</t>
  </si>
  <si>
    <t>도비</t>
  </si>
  <si>
    <t>시군비</t>
  </si>
  <si>
    <t>자부담</t>
  </si>
  <si>
    <t>총 계</t>
  </si>
  <si>
    <t xml:space="preserve">  </t>
  </si>
  <si>
    <t>지출내역</t>
    <phoneticPr fontId="6" type="noConversion"/>
  </si>
  <si>
    <t>설계</t>
    <phoneticPr fontId="6" type="noConversion"/>
  </si>
  <si>
    <t>1식</t>
    <phoneticPr fontId="6" type="noConversion"/>
  </si>
  <si>
    <t>1차 기성금</t>
    <phoneticPr fontId="6" type="noConversion"/>
  </si>
  <si>
    <r>
      <t>사업비</t>
    </r>
    <r>
      <rPr>
        <b/>
        <sz val="9"/>
        <color rgb="FF000000"/>
        <rFont val="굴림"/>
        <family val="3"/>
        <charset val="129"/>
      </rPr>
      <t>(</t>
    </r>
    <r>
      <rPr>
        <b/>
        <sz val="9"/>
        <color rgb="FF000000"/>
        <rFont val="맑은 고딕"/>
        <family val="3"/>
        <charset val="129"/>
        <scheme val="minor"/>
      </rPr>
      <t>원</t>
    </r>
    <r>
      <rPr>
        <b/>
        <sz val="9"/>
        <color rgb="FF000000"/>
        <rFont val="굴림"/>
        <family val="3"/>
        <charset val="129"/>
      </rPr>
      <t>)</t>
    </r>
    <phoneticPr fontId="6" type="noConversion"/>
  </si>
  <si>
    <t>소계</t>
    <phoneticPr fontId="6" type="noConversion"/>
  </si>
  <si>
    <t>선급금</t>
    <phoneticPr fontId="6" type="noConversion"/>
  </si>
  <si>
    <t>사과즙 제조설비</t>
    <phoneticPr fontId="6" type="noConversion"/>
  </si>
  <si>
    <t>잔금</t>
    <phoneticPr fontId="6" type="noConversion"/>
  </si>
  <si>
    <t>사과과즙가공장 건축</t>
    <phoneticPr fontId="6" type="noConversion"/>
  </si>
  <si>
    <t>사과과즙가공장 통신</t>
    <phoneticPr fontId="6" type="noConversion"/>
  </si>
  <si>
    <t>사과과즙가공장 전기</t>
    <phoneticPr fontId="6" type="noConversion"/>
  </si>
  <si>
    <t>지게차</t>
    <phoneticPr fontId="6" type="noConversion"/>
  </si>
  <si>
    <t>1대</t>
    <phoneticPr fontId="6" type="noConversion"/>
  </si>
  <si>
    <t>건축부문</t>
    <phoneticPr fontId="6" type="noConversion"/>
  </si>
  <si>
    <t>기계설비</t>
    <phoneticPr fontId="6" type="noConversion"/>
  </si>
  <si>
    <t>1식</t>
    <phoneticPr fontId="6" type="noConversion"/>
  </si>
  <si>
    <t>한전인입비</t>
    <phoneticPr fontId="6" type="noConversion"/>
  </si>
  <si>
    <t>감리</t>
    <phoneticPr fontId="6" type="noConversion"/>
  </si>
  <si>
    <t>1식</t>
    <phoneticPr fontId="6" type="noConversion"/>
  </si>
  <si>
    <t>도심리 사과과즙 가공공장 완료내역</t>
    <phoneticPr fontId="6" type="noConversion"/>
  </si>
  <si>
    <t xml:space="preserve"> ○ 사업내역</t>
    <phoneticPr fontId="6" type="noConversion"/>
  </si>
  <si>
    <t xml:space="preserve"> ○ 마을(단체)명 : 농업회사법인 창신(대표 김희묵)
 ○ 참여농가수 : 21호
 ○ 사업장 위치 : 경북 봉화군 춘양면 도심리 715번지
 ○ 사업규모 : 부지 1,500㎡ / 건축 560㎡ / 기계장비 등
 ○ 주요사업내용
   - 생산제조시설(사과과즙가공장, 작업장, 저온저장고 등)
   - 기계장비류(세척, 착즙, 살균기, 지게차 등)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</si>
</sst>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b/>
      <sz val="9"/>
      <color rgb="FF000000"/>
      <name val="맑은 고딕"/>
      <family val="3"/>
      <charset val="129"/>
      <scheme val="minor"/>
    </font>
    <font>
      <b/>
      <sz val="9"/>
      <color rgb="FF000000"/>
      <name val="굴림"/>
      <family val="3"/>
      <charset val="129"/>
    </font>
    <font>
      <sz val="9"/>
      <color rgb="FFD9094D"/>
      <name val="굴림"/>
      <family val="3"/>
      <charset val="129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theme="1"/>
      <name val="굴림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E7F4F6"/>
        <bgColor indexed="64"/>
      </patternFill>
    </fill>
    <fill>
      <patternFill patternType="solid">
        <fgColor rgb="FFFCF5E7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right" vertical="center" wrapText="1"/>
    </xf>
    <xf numFmtId="3" fontId="5" fillId="0" borderId="9" xfId="0" applyNumberFormat="1" applyFont="1" applyBorder="1" applyAlignment="1">
      <alignment horizontal="right" vertical="center" wrapText="1"/>
    </xf>
    <xf numFmtId="3" fontId="2" fillId="0" borderId="2" xfId="0" applyNumberFormat="1" applyFont="1" applyBorder="1" applyAlignment="1">
      <alignment horizontal="right" vertical="center" wrapText="1"/>
    </xf>
    <xf numFmtId="3" fontId="2" fillId="0" borderId="9" xfId="0" applyNumberFormat="1" applyFont="1" applyBorder="1" applyAlignment="1">
      <alignment horizontal="right" vertical="center" wrapText="1"/>
    </xf>
    <xf numFmtId="0" fontId="3" fillId="3" borderId="22" xfId="0" applyFont="1" applyFill="1" applyBorder="1" applyAlignment="1">
      <alignment horizontal="center" vertical="center" wrapText="1"/>
    </xf>
    <xf numFmtId="3" fontId="2" fillId="3" borderId="22" xfId="0" applyNumberFormat="1" applyFont="1" applyFill="1" applyBorder="1" applyAlignment="1">
      <alignment horizontal="right" vertical="center" wrapText="1"/>
    </xf>
    <xf numFmtId="9" fontId="2" fillId="2" borderId="25" xfId="0" applyNumberFormat="1" applyFont="1" applyFill="1" applyBorder="1" applyAlignment="1">
      <alignment horizontal="center" vertical="center" wrapText="1"/>
    </xf>
    <xf numFmtId="9" fontId="2" fillId="2" borderId="26" xfId="0" applyNumberFormat="1" applyFont="1" applyFill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3" fontId="2" fillId="0" borderId="9" xfId="0" applyNumberFormat="1" applyFont="1" applyFill="1" applyBorder="1" applyAlignment="1">
      <alignment horizontal="right" vertical="center" wrapText="1"/>
    </xf>
    <xf numFmtId="0" fontId="4" fillId="4" borderId="28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3" fontId="2" fillId="4" borderId="2" xfId="0" applyNumberFormat="1" applyFont="1" applyFill="1" applyBorder="1" applyAlignment="1">
      <alignment horizontal="right" vertical="center" wrapText="1"/>
    </xf>
    <xf numFmtId="3" fontId="2" fillId="4" borderId="9" xfId="0" applyNumberFormat="1" applyFont="1" applyFill="1" applyBorder="1" applyAlignment="1">
      <alignment horizontal="right" vertical="center" wrapText="1"/>
    </xf>
    <xf numFmtId="0" fontId="2" fillId="4" borderId="2" xfId="0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right" vertical="center" wrapText="1"/>
    </xf>
    <xf numFmtId="3" fontId="5" fillId="4" borderId="9" xfId="0" applyNumberFormat="1" applyFont="1" applyFill="1" applyBorder="1" applyAlignment="1">
      <alignment horizontal="right" vertical="center" wrapText="1"/>
    </xf>
    <xf numFmtId="0" fontId="4" fillId="4" borderId="27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3" fontId="2" fillId="3" borderId="29" xfId="0" applyNumberFormat="1" applyFont="1" applyFill="1" applyBorder="1" applyAlignment="1">
      <alignment horizontal="right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3" fontId="2" fillId="4" borderId="15" xfId="0" applyNumberFormat="1" applyFont="1" applyFill="1" applyBorder="1" applyAlignment="1">
      <alignment horizontal="right" vertical="center" wrapText="1"/>
    </xf>
    <xf numFmtId="3" fontId="2" fillId="4" borderId="16" xfId="0" applyNumberFormat="1" applyFont="1" applyFill="1" applyBorder="1" applyAlignment="1">
      <alignment horizontal="right" vertical="center" wrapText="1"/>
    </xf>
    <xf numFmtId="0" fontId="8" fillId="0" borderId="0" xfId="0" applyFont="1" applyAlignment="1">
      <alignment horizontal="left" vertical="center" wrapText="1"/>
    </xf>
    <xf numFmtId="0" fontId="8" fillId="0" borderId="30" xfId="0" applyFont="1" applyBorder="1" applyAlignment="1">
      <alignment horizontal="left" vertical="center"/>
    </xf>
    <xf numFmtId="0" fontId="4" fillId="4" borderId="17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2"/>
  <sheetViews>
    <sheetView tabSelected="1" zoomScaleNormal="100" workbookViewId="0">
      <selection activeCell="J5" sqref="J5"/>
    </sheetView>
  </sheetViews>
  <sheetFormatPr defaultRowHeight="16.5" x14ac:dyDescent="0.3"/>
  <cols>
    <col min="4" max="4" width="12.75" customWidth="1"/>
    <col min="5" max="8" width="13.5" customWidth="1"/>
  </cols>
  <sheetData>
    <row r="2" spans="1:9" ht="33.75" customHeight="1" x14ac:dyDescent="0.3">
      <c r="A2" s="37" t="s">
        <v>29</v>
      </c>
      <c r="B2" s="37"/>
      <c r="C2" s="37"/>
      <c r="D2" s="37"/>
      <c r="E2" s="37"/>
      <c r="F2" s="37"/>
      <c r="G2" s="37"/>
      <c r="H2" s="37"/>
    </row>
    <row r="3" spans="1:9" ht="111.75" customHeight="1" x14ac:dyDescent="0.3">
      <c r="A3" s="29" t="s">
        <v>31</v>
      </c>
      <c r="B3" s="29"/>
      <c r="C3" s="29"/>
      <c r="D3" s="29"/>
      <c r="E3" s="29"/>
      <c r="F3" s="29"/>
      <c r="G3" s="29"/>
      <c r="H3" s="29"/>
    </row>
    <row r="4" spans="1:9" ht="17.25" thickBot="1" x14ac:dyDescent="0.35">
      <c r="A4" s="30" t="s">
        <v>30</v>
      </c>
      <c r="B4" s="30"/>
      <c r="C4" s="30"/>
      <c r="D4" s="30"/>
      <c r="E4" s="30"/>
      <c r="F4" s="30"/>
      <c r="G4" s="30"/>
      <c r="H4" s="30"/>
    </row>
    <row r="5" spans="1:9" x14ac:dyDescent="0.3">
      <c r="A5" s="42" t="s">
        <v>0</v>
      </c>
      <c r="B5" s="43"/>
      <c r="C5" s="48" t="s">
        <v>9</v>
      </c>
      <c r="D5" s="49"/>
      <c r="E5" s="49"/>
      <c r="F5" s="49"/>
      <c r="G5" s="49"/>
      <c r="H5" s="50"/>
    </row>
    <row r="6" spans="1:9" x14ac:dyDescent="0.3">
      <c r="A6" s="44"/>
      <c r="B6" s="45"/>
      <c r="C6" s="51" t="s">
        <v>1</v>
      </c>
      <c r="D6" s="51" t="s">
        <v>13</v>
      </c>
      <c r="E6" s="51"/>
      <c r="F6" s="51"/>
      <c r="G6" s="51"/>
      <c r="H6" s="53"/>
    </row>
    <row r="7" spans="1:9" x14ac:dyDescent="0.3">
      <c r="A7" s="44"/>
      <c r="B7" s="45"/>
      <c r="C7" s="51"/>
      <c r="D7" s="51" t="s">
        <v>2</v>
      </c>
      <c r="E7" s="12" t="s">
        <v>3</v>
      </c>
      <c r="F7" s="12" t="s">
        <v>4</v>
      </c>
      <c r="G7" s="12" t="s">
        <v>5</v>
      </c>
      <c r="H7" s="13" t="s">
        <v>6</v>
      </c>
    </row>
    <row r="8" spans="1:9" ht="17.25" thickBot="1" x14ac:dyDescent="0.35">
      <c r="A8" s="46"/>
      <c r="B8" s="47"/>
      <c r="C8" s="52"/>
      <c r="D8" s="52"/>
      <c r="E8" s="9">
        <v>0.5</v>
      </c>
      <c r="F8" s="9">
        <v>0.09</v>
      </c>
      <c r="G8" s="9">
        <v>0.21</v>
      </c>
      <c r="H8" s="10">
        <v>0.2</v>
      </c>
    </row>
    <row r="9" spans="1:9" ht="32.25" customHeight="1" thickTop="1" x14ac:dyDescent="0.3">
      <c r="A9" s="54" t="s">
        <v>7</v>
      </c>
      <c r="B9" s="55"/>
      <c r="C9" s="7" t="s">
        <v>8</v>
      </c>
      <c r="D9" s="8">
        <f>SUM(D10,D11,D12,D16,D17,D18,D21,D22)</f>
        <v>605599980</v>
      </c>
      <c r="E9" s="8">
        <f t="shared" ref="E9:H9" si="0">SUM(E10,E11,E12,E16,E17,E18,E21,E22)</f>
        <v>299999997</v>
      </c>
      <c r="F9" s="8">
        <f t="shared" si="0"/>
        <v>54000001.200000003</v>
      </c>
      <c r="G9" s="8">
        <f t="shared" si="0"/>
        <v>126000005.8</v>
      </c>
      <c r="H9" s="24">
        <f t="shared" si="0"/>
        <v>125599976</v>
      </c>
      <c r="I9" s="23"/>
    </row>
    <row r="10" spans="1:9" ht="32.25" customHeight="1" x14ac:dyDescent="0.3">
      <c r="A10" s="38" t="s">
        <v>23</v>
      </c>
      <c r="B10" s="1" t="s">
        <v>10</v>
      </c>
      <c r="C10" s="2" t="s">
        <v>11</v>
      </c>
      <c r="D10" s="5">
        <v>21000000</v>
      </c>
      <c r="E10" s="5">
        <f>D10*0.5</f>
        <v>10500000</v>
      </c>
      <c r="F10" s="5">
        <f>D10*0.09</f>
        <v>1890000</v>
      </c>
      <c r="G10" s="5">
        <f>D10*0.21</f>
        <v>4410000</v>
      </c>
      <c r="H10" s="6">
        <f>D10*0.2</f>
        <v>4200000</v>
      </c>
    </row>
    <row r="11" spans="1:9" ht="32.25" customHeight="1" x14ac:dyDescent="0.3">
      <c r="A11" s="39"/>
      <c r="B11" s="15" t="s">
        <v>27</v>
      </c>
      <c r="C11" s="16" t="s">
        <v>28</v>
      </c>
      <c r="D11" s="17">
        <v>5000000</v>
      </c>
      <c r="E11" s="17">
        <f>D11*0.5</f>
        <v>2500000</v>
      </c>
      <c r="F11" s="17">
        <f>D11*0.09</f>
        <v>450000</v>
      </c>
      <c r="G11" s="17">
        <f>D11*0.21</f>
        <v>1050000</v>
      </c>
      <c r="H11" s="18">
        <f>D11*0.2</f>
        <v>1000000</v>
      </c>
    </row>
    <row r="12" spans="1:9" ht="32.25" customHeight="1" x14ac:dyDescent="0.3">
      <c r="A12" s="39"/>
      <c r="B12" s="31" t="s">
        <v>18</v>
      </c>
      <c r="C12" s="19" t="s">
        <v>14</v>
      </c>
      <c r="D12" s="17">
        <f>SUM(D13:D15)</f>
        <v>311600000</v>
      </c>
      <c r="E12" s="17">
        <f>D12*0.5</f>
        <v>155800000</v>
      </c>
      <c r="F12" s="17">
        <f>D12*0.09</f>
        <v>28044000</v>
      </c>
      <c r="G12" s="17">
        <f>D12*0.21</f>
        <v>65436000</v>
      </c>
      <c r="H12" s="18">
        <f>D12*0.2</f>
        <v>62320000</v>
      </c>
    </row>
    <row r="13" spans="1:9" ht="32.25" customHeight="1" x14ac:dyDescent="0.3">
      <c r="A13" s="39"/>
      <c r="B13" s="32"/>
      <c r="C13" s="16" t="s">
        <v>15</v>
      </c>
      <c r="D13" s="20">
        <v>46000000</v>
      </c>
      <c r="E13" s="20">
        <v>0</v>
      </c>
      <c r="F13" s="20">
        <v>0</v>
      </c>
      <c r="G13" s="20">
        <v>0</v>
      </c>
      <c r="H13" s="21">
        <v>46000000</v>
      </c>
    </row>
    <row r="14" spans="1:9" ht="32.25" customHeight="1" x14ac:dyDescent="0.3">
      <c r="A14" s="39"/>
      <c r="B14" s="32"/>
      <c r="C14" s="16" t="s">
        <v>12</v>
      </c>
      <c r="D14" s="20">
        <v>63263000</v>
      </c>
      <c r="E14" s="20">
        <v>39539376</v>
      </c>
      <c r="F14" s="20">
        <v>7117087</v>
      </c>
      <c r="G14" s="20">
        <v>16606537</v>
      </c>
      <c r="H14" s="21">
        <v>0</v>
      </c>
    </row>
    <row r="15" spans="1:9" ht="32.25" customHeight="1" x14ac:dyDescent="0.3">
      <c r="A15" s="39"/>
      <c r="B15" s="33"/>
      <c r="C15" s="16" t="s">
        <v>17</v>
      </c>
      <c r="D15" s="20">
        <v>202337000</v>
      </c>
      <c r="E15" s="20">
        <f>E12-E14</f>
        <v>116260624</v>
      </c>
      <c r="F15" s="20">
        <f t="shared" ref="F15:G15" si="1">F12-F14</f>
        <v>20926913</v>
      </c>
      <c r="G15" s="20">
        <f t="shared" si="1"/>
        <v>48829463</v>
      </c>
      <c r="H15" s="21">
        <v>16320000</v>
      </c>
    </row>
    <row r="16" spans="1:9" ht="32.25" customHeight="1" x14ac:dyDescent="0.3">
      <c r="A16" s="39"/>
      <c r="B16" s="22" t="s">
        <v>19</v>
      </c>
      <c r="C16" s="16" t="s">
        <v>11</v>
      </c>
      <c r="D16" s="17">
        <v>7370000</v>
      </c>
      <c r="E16" s="17">
        <f>D16*0.5</f>
        <v>3685000</v>
      </c>
      <c r="F16" s="17">
        <f>D16*0.09</f>
        <v>663300</v>
      </c>
      <c r="G16" s="17">
        <f>D16*0.21</f>
        <v>1547700</v>
      </c>
      <c r="H16" s="18">
        <f>D16*0.2</f>
        <v>1474000</v>
      </c>
    </row>
    <row r="17" spans="1:8" ht="32.25" customHeight="1" x14ac:dyDescent="0.3">
      <c r="A17" s="40"/>
      <c r="B17" s="11" t="s">
        <v>20</v>
      </c>
      <c r="C17" s="2" t="s">
        <v>11</v>
      </c>
      <c r="D17" s="5">
        <v>63504980</v>
      </c>
      <c r="E17" s="5">
        <f>D17*0.5</f>
        <v>31752490</v>
      </c>
      <c r="F17" s="5">
        <f>D17*0.09</f>
        <v>5715448.2000000002</v>
      </c>
      <c r="G17" s="5">
        <f>D17*0.21</f>
        <v>13336045.799999999</v>
      </c>
      <c r="H17" s="14">
        <f>D17*0.2</f>
        <v>12700996</v>
      </c>
    </row>
    <row r="18" spans="1:8" ht="32.25" customHeight="1" x14ac:dyDescent="0.3">
      <c r="A18" s="38" t="s">
        <v>24</v>
      </c>
      <c r="B18" s="34" t="s">
        <v>16</v>
      </c>
      <c r="C18" s="2" t="s">
        <v>14</v>
      </c>
      <c r="D18" s="5">
        <v>160000000</v>
      </c>
      <c r="E18" s="5">
        <f>D18*0.5</f>
        <v>80000000</v>
      </c>
      <c r="F18" s="5">
        <f>D18*0.09</f>
        <v>14400000</v>
      </c>
      <c r="G18" s="5">
        <f>D18*0.21</f>
        <v>33600000</v>
      </c>
      <c r="H18" s="6">
        <f>D18*0.2</f>
        <v>32000000</v>
      </c>
    </row>
    <row r="19" spans="1:8" ht="32.25" customHeight="1" x14ac:dyDescent="0.3">
      <c r="A19" s="39"/>
      <c r="B19" s="35"/>
      <c r="C19" s="2" t="s">
        <v>15</v>
      </c>
      <c r="D19" s="3">
        <v>32000000</v>
      </c>
      <c r="E19" s="3">
        <v>0</v>
      </c>
      <c r="F19" s="3">
        <v>0</v>
      </c>
      <c r="G19" s="3">
        <v>0</v>
      </c>
      <c r="H19" s="4">
        <v>32000000</v>
      </c>
    </row>
    <row r="20" spans="1:8" ht="32.25" customHeight="1" x14ac:dyDescent="0.3">
      <c r="A20" s="39"/>
      <c r="B20" s="36"/>
      <c r="C20" s="2" t="s">
        <v>17</v>
      </c>
      <c r="D20" s="3">
        <v>128000000</v>
      </c>
      <c r="E20" s="3">
        <v>80000000</v>
      </c>
      <c r="F20" s="3">
        <v>14400000</v>
      </c>
      <c r="G20" s="3">
        <v>33600000</v>
      </c>
      <c r="H20" s="4">
        <v>0</v>
      </c>
    </row>
    <row r="21" spans="1:8" ht="32.25" customHeight="1" x14ac:dyDescent="0.3">
      <c r="A21" s="39"/>
      <c r="B21" s="11" t="s">
        <v>26</v>
      </c>
      <c r="C21" s="2" t="s">
        <v>25</v>
      </c>
      <c r="D21" s="5">
        <v>5445000</v>
      </c>
      <c r="E21" s="5">
        <f>D21*0.5</f>
        <v>2722500</v>
      </c>
      <c r="F21" s="5">
        <f>D21*0.09</f>
        <v>490050</v>
      </c>
      <c r="G21" s="5">
        <f>D21*0.21</f>
        <v>1143450</v>
      </c>
      <c r="H21" s="6">
        <f>D21*0.2</f>
        <v>1089000</v>
      </c>
    </row>
    <row r="22" spans="1:8" ht="32.25" customHeight="1" thickBot="1" x14ac:dyDescent="0.35">
      <c r="A22" s="41"/>
      <c r="B22" s="25" t="s">
        <v>21</v>
      </c>
      <c r="C22" s="26" t="s">
        <v>22</v>
      </c>
      <c r="D22" s="27">
        <v>31680000</v>
      </c>
      <c r="E22" s="27">
        <v>13040007</v>
      </c>
      <c r="F22" s="27">
        <v>2347203</v>
      </c>
      <c r="G22" s="27">
        <v>5476810</v>
      </c>
      <c r="H22" s="28">
        <f>D22-(E22+F22+G22)</f>
        <v>10815980</v>
      </c>
    </row>
  </sheetData>
  <mergeCells count="13">
    <mergeCell ref="A3:H3"/>
    <mergeCell ref="A4:H4"/>
    <mergeCell ref="B12:B15"/>
    <mergeCell ref="B18:B20"/>
    <mergeCell ref="A2:H2"/>
    <mergeCell ref="A10:A17"/>
    <mergeCell ref="A18:A22"/>
    <mergeCell ref="A5:B8"/>
    <mergeCell ref="C5:H5"/>
    <mergeCell ref="C6:C8"/>
    <mergeCell ref="D6:H6"/>
    <mergeCell ref="D7:D8"/>
    <mergeCell ref="A9:B9"/>
  </mergeCells>
  <phoneticPr fontId="6" type="noConversion"/>
  <pageMargins left="0.7" right="0.7" top="0.75" bottom="0.75" header="0.3" footer="0.3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2016-02-16T02:01:21Z</cp:lastPrinted>
  <dcterms:created xsi:type="dcterms:W3CDTF">2015-11-10T05:41:35Z</dcterms:created>
  <dcterms:modified xsi:type="dcterms:W3CDTF">2016-04-04T08:51:06Z</dcterms:modified>
</cp:coreProperties>
</file>