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04-숲가꾸기\03-2024년도\09-산불예방숲가꾸기\"/>
    </mc:Choice>
  </mc:AlternateContent>
  <bookViews>
    <workbookView xWindow="0" yWindow="0" windowWidth="28575" windowHeight="11460" firstSheet="2" activeTab="2"/>
  </bookViews>
  <sheets>
    <sheet name="소반별내역 " sheetId="1" state="hidden" r:id="rId1"/>
    <sheet name="필지별조서 (3)" sheetId="2" state="hidden" r:id="rId2"/>
    <sheet name="필지별조서" sheetId="3" r:id="rId3"/>
    <sheet name="필지별조서 (2)" sheetId="4" state="hidden" r:id="rId4"/>
  </sheets>
  <externalReferences>
    <externalReference r:id="rId5"/>
    <externalReference r:id="rId6"/>
    <externalReference r:id="rId7"/>
  </externalReferences>
  <definedNames>
    <definedName name="_xlnm.Criteria" localSheetId="0">#REF!</definedName>
    <definedName name="_xlnm.Criteria" localSheetId="2">#REF!</definedName>
    <definedName name="_xlnm.Criteria" localSheetId="3">#REF!</definedName>
    <definedName name="_xlnm.Criteria" localSheetId="1">#REF!</definedName>
    <definedName name="_xlnm.Criteria">#REF!</definedName>
    <definedName name="Macro1" localSheetId="2">[1]!Macro1</definedName>
    <definedName name="Macro1" localSheetId="3">[1]!Macro1</definedName>
    <definedName name="Macro1" localSheetId="1">[1]!Macro1</definedName>
    <definedName name="Macro1">[1]!Macro1</definedName>
    <definedName name="_xlnm.Print_Area" localSheetId="0">'소반별내역 '!$A$1:$K$13</definedName>
    <definedName name="_xlnm.Print_Area" localSheetId="2">필지별조서!$A$1:$M$67</definedName>
    <definedName name="_xlnm.Print_Area" localSheetId="3">'필지별조서 (2)'!$A$1:$L$105</definedName>
    <definedName name="_xlnm.Print_Area" localSheetId="1">'필지별조서 (3)'!$A$1:$P$42</definedName>
    <definedName name="_xlnm.Print_Titles" localSheetId="2">필지별조서!$3:$4</definedName>
    <definedName name="_xlnm.Print_Titles" localSheetId="3">#REF!</definedName>
    <definedName name="_xlnm.Print_Titles" localSheetId="1">'필지별조서 (3)'!$3:$4</definedName>
    <definedName name="_xlnm.Print_Titles">#REF!</definedName>
    <definedName name="경비" localSheetId="0">#REF!</definedName>
    <definedName name="경비" localSheetId="2">#REF!</definedName>
    <definedName name="경비" localSheetId="3">#REF!</definedName>
    <definedName name="경비" localSheetId="1">#REF!</definedName>
    <definedName name="경비">#REF!</definedName>
    <definedName name="경비단가" localSheetId="0">#REF!</definedName>
    <definedName name="경비단가" localSheetId="2">#REF!</definedName>
    <definedName name="경비단가" localSheetId="3">#REF!</definedName>
    <definedName name="경비단가" localSheetId="1">#REF!</definedName>
    <definedName name="경비단가">#REF!</definedName>
    <definedName name="노무비" localSheetId="0">#REF!</definedName>
    <definedName name="노무비" localSheetId="2">#REF!</definedName>
    <definedName name="노무비" localSheetId="3">#REF!</definedName>
    <definedName name="노무비" localSheetId="1">#REF!</definedName>
    <definedName name="노무비">#REF!</definedName>
    <definedName name="노무비단가" localSheetId="0">#REF!</definedName>
    <definedName name="노무비단가" localSheetId="2">#REF!</definedName>
    <definedName name="노무비단가" localSheetId="3">#REF!</definedName>
    <definedName name="노무비단가" localSheetId="1">#REF!</definedName>
    <definedName name="노무비단가">#REF!</definedName>
    <definedName name="수량" localSheetId="0">#REF!</definedName>
    <definedName name="수량" localSheetId="2">#REF!</definedName>
    <definedName name="수량" localSheetId="3">#REF!</definedName>
    <definedName name="수량" localSheetId="1">#REF!</definedName>
    <definedName name="수량">#REF!</definedName>
    <definedName name="원가계산" localSheetId="2">[2]!원가계산</definedName>
    <definedName name="원가계산" localSheetId="3">[2]!원가계산</definedName>
    <definedName name="원가계산" localSheetId="1">[2]!원가계산</definedName>
    <definedName name="원가계산">[2]!원가계산</definedName>
    <definedName name="재료비" localSheetId="0">#REF!</definedName>
    <definedName name="재료비" localSheetId="2">#REF!</definedName>
    <definedName name="재료비" localSheetId="3">#REF!</definedName>
    <definedName name="재료비" localSheetId="1">#REF!</definedName>
    <definedName name="재료비">#REF!</definedName>
    <definedName name="재료비단가" localSheetId="0">#REF!</definedName>
    <definedName name="재료비단가" localSheetId="2">#REF!</definedName>
    <definedName name="재료비단가" localSheetId="3">#REF!</definedName>
    <definedName name="재료비단가" localSheetId="1">#REF!</definedName>
    <definedName name="재료비단가">#REF!</definedName>
    <definedName name="출장지" localSheetId="0">INDIRECT("데이타!A4:a"&amp;COUNTA(#REF!)+3)</definedName>
    <definedName name="출장지" localSheetId="2">INDIRECT("데이타!A4:a"&amp;COUNTA(#REF!)+3)</definedName>
    <definedName name="출장지" localSheetId="3">INDIRECT("데이타!A4:a"&amp;COUNTA(#REF!)+3)</definedName>
    <definedName name="출장지" localSheetId="1">INDIRECT("데이타!A4:a"&amp;COUNTA(#REF!)+3)</definedName>
    <definedName name="출장지">INDIRECT("데이타!A4:a"&amp;COUNTA(#REF!)+3)</definedName>
  </definedNames>
  <calcPr calcId="162913"/>
</workbook>
</file>

<file path=xl/calcChain.xml><?xml version="1.0" encoding="utf-8"?>
<calcChain xmlns="http://schemas.openxmlformats.org/spreadsheetml/2006/main">
  <c r="E9" i="3" l="1"/>
  <c r="D9" i="3"/>
  <c r="J9" i="3"/>
  <c r="I9" i="3"/>
  <c r="H9" i="3"/>
  <c r="G9" i="3"/>
  <c r="F9" i="3"/>
  <c r="D13" i="3" l="1"/>
  <c r="E13" i="3"/>
  <c r="J13" i="3"/>
  <c r="I13" i="3"/>
  <c r="H13" i="3"/>
  <c r="G13" i="3"/>
  <c r="F13" i="3"/>
  <c r="D67" i="3" l="1"/>
  <c r="E67" i="3" l="1"/>
  <c r="E45" i="3" l="1"/>
  <c r="D45" i="3"/>
  <c r="I105" i="4" l="1"/>
  <c r="H105" i="4"/>
  <c r="F105" i="4"/>
  <c r="E105" i="4"/>
  <c r="D105" i="4"/>
  <c r="G104" i="4"/>
  <c r="G105" i="4" s="1"/>
  <c r="I103" i="4"/>
  <c r="H103" i="4"/>
  <c r="F103" i="4"/>
  <c r="E103" i="4"/>
  <c r="D103" i="4"/>
  <c r="G102" i="4"/>
  <c r="G101" i="4"/>
  <c r="G100" i="4"/>
  <c r="G99" i="4"/>
  <c r="G98" i="4"/>
  <c r="G97" i="4"/>
  <c r="G96" i="4"/>
  <c r="G103" i="4" s="1"/>
  <c r="I95" i="4"/>
  <c r="H95" i="4"/>
  <c r="G95" i="4"/>
  <c r="F95" i="4"/>
  <c r="E95" i="4"/>
  <c r="D95" i="4"/>
  <c r="G94" i="4"/>
  <c r="I93" i="4"/>
  <c r="H93" i="4"/>
  <c r="G93" i="4"/>
  <c r="F93" i="4"/>
  <c r="E93" i="4"/>
  <c r="D93" i="4"/>
  <c r="G92" i="4"/>
  <c r="G91" i="4"/>
  <c r="I90" i="4"/>
  <c r="H90" i="4"/>
  <c r="F90" i="4"/>
  <c r="E90" i="4"/>
  <c r="D90" i="4"/>
  <c r="G89" i="4"/>
  <c r="G90" i="4" s="1"/>
  <c r="I88" i="4"/>
  <c r="H88" i="4"/>
  <c r="F88" i="4"/>
  <c r="E88" i="4"/>
  <c r="D88" i="4"/>
  <c r="G87" i="4"/>
  <c r="G86" i="4"/>
  <c r="G85" i="4"/>
  <c r="G84" i="4"/>
  <c r="G83" i="4"/>
  <c r="G82" i="4"/>
  <c r="G81" i="4"/>
  <c r="G80" i="4"/>
  <c r="G79" i="4"/>
  <c r="G78" i="4"/>
  <c r="G77" i="4"/>
  <c r="A77" i="4"/>
  <c r="G76" i="4"/>
  <c r="G75" i="4"/>
  <c r="G74" i="4"/>
  <c r="G73" i="4"/>
  <c r="G72" i="4"/>
  <c r="G71" i="4"/>
  <c r="G70" i="4"/>
  <c r="G69" i="4"/>
  <c r="G68" i="4"/>
  <c r="G67" i="4"/>
  <c r="G66" i="4"/>
  <c r="G65" i="4"/>
  <c r="G88" i="4" s="1"/>
  <c r="G64" i="4"/>
  <c r="G63" i="4"/>
  <c r="G62" i="4"/>
  <c r="G61" i="4"/>
  <c r="G60" i="4"/>
  <c r="G59" i="4"/>
  <c r="G58" i="4"/>
  <c r="G57" i="4"/>
  <c r="G56" i="4"/>
  <c r="I55" i="4"/>
  <c r="H55" i="4"/>
  <c r="F55" i="4"/>
  <c r="E55" i="4"/>
  <c r="D55" i="4"/>
  <c r="G54" i="4"/>
  <c r="G53" i="4"/>
  <c r="G52" i="4"/>
  <c r="G51" i="4"/>
  <c r="A51" i="4"/>
  <c r="G50" i="4"/>
  <c r="G49" i="4"/>
  <c r="G48" i="4"/>
  <c r="G47" i="4"/>
  <c r="G46" i="4"/>
  <c r="G45" i="4"/>
  <c r="G44" i="4"/>
  <c r="G43" i="4"/>
  <c r="G42" i="4"/>
  <c r="G41" i="4"/>
  <c r="G40" i="4"/>
  <c r="G39" i="4"/>
  <c r="G38" i="4"/>
  <c r="G37" i="4"/>
  <c r="G36" i="4"/>
  <c r="G35" i="4"/>
  <c r="G34" i="4"/>
  <c r="G33" i="4"/>
  <c r="G55" i="4" s="1"/>
  <c r="I32" i="4"/>
  <c r="H32" i="4"/>
  <c r="F32" i="4"/>
  <c r="F5" i="4" s="1"/>
  <c r="E32" i="4"/>
  <c r="E5" i="4" s="1"/>
  <c r="D32" i="4"/>
  <c r="G31" i="4"/>
  <c r="G30" i="4"/>
  <c r="G32" i="4" s="1"/>
  <c r="I29" i="4"/>
  <c r="I5" i="4" s="1"/>
  <c r="H29" i="4"/>
  <c r="H5" i="4" s="1"/>
  <c r="F29" i="4"/>
  <c r="E29" i="4"/>
  <c r="D29" i="4"/>
  <c r="G28" i="4"/>
  <c r="G27" i="4"/>
  <c r="G26" i="4"/>
  <c r="G25" i="4"/>
  <c r="G24" i="4"/>
  <c r="G23" i="4"/>
  <c r="G22" i="4"/>
  <c r="G21" i="4"/>
  <c r="G20" i="4"/>
  <c r="G19" i="4"/>
  <c r="G18" i="4"/>
  <c r="G17" i="4"/>
  <c r="G16" i="4"/>
  <c r="G15" i="4"/>
  <c r="G14" i="4"/>
  <c r="G13" i="4"/>
  <c r="G12" i="4"/>
  <c r="G11" i="4"/>
  <c r="G10" i="4"/>
  <c r="G9" i="4"/>
  <c r="G8" i="4"/>
  <c r="G7" i="4"/>
  <c r="G6" i="4"/>
  <c r="G29" i="4" s="1"/>
  <c r="G5" i="4" s="1"/>
  <c r="D5" i="4"/>
  <c r="J67" i="3"/>
  <c r="I67" i="3"/>
  <c r="H67" i="3"/>
  <c r="G67" i="3"/>
  <c r="F67" i="3"/>
  <c r="J45" i="3"/>
  <c r="I45" i="3"/>
  <c r="H45" i="3"/>
  <c r="G45" i="3"/>
  <c r="F45" i="3"/>
  <c r="B5" i="1"/>
  <c r="O42" i="2"/>
  <c r="N42" i="2"/>
  <c r="M42" i="2"/>
  <c r="L42" i="2"/>
  <c r="K42" i="2"/>
  <c r="J42" i="2"/>
  <c r="I42" i="2"/>
  <c r="H42" i="2"/>
  <c r="G42" i="2"/>
  <c r="E42" i="2"/>
  <c r="D42" i="2"/>
  <c r="F41" i="2"/>
  <c r="F40" i="2"/>
  <c r="F39" i="2"/>
  <c r="F38" i="2"/>
  <c r="F37" i="2"/>
  <c r="F36" i="2"/>
  <c r="F35" i="2"/>
  <c r="F34" i="2"/>
  <c r="F33" i="2"/>
  <c r="F32" i="2"/>
  <c r="F31" i="2"/>
  <c r="F30" i="2"/>
  <c r="F29" i="2"/>
  <c r="F28" i="2"/>
  <c r="F27" i="2"/>
  <c r="F26" i="2"/>
  <c r="F25" i="2"/>
  <c r="F24" i="2"/>
  <c r="F23" i="2"/>
  <c r="F22" i="2"/>
  <c r="F21" i="2"/>
  <c r="F20" i="2"/>
  <c r="F19" i="2"/>
  <c r="F18" i="2"/>
  <c r="F17" i="2"/>
  <c r="F16" i="2"/>
  <c r="F15" i="2"/>
  <c r="F14" i="2"/>
  <c r="F13" i="2"/>
  <c r="F12" i="2"/>
  <c r="F11" i="2"/>
  <c r="F10" i="2"/>
  <c r="F9" i="2"/>
  <c r="F8" i="2"/>
  <c r="F7" i="2"/>
  <c r="F42" i="2" s="1"/>
  <c r="F6" i="2"/>
  <c r="O5" i="2"/>
  <c r="N5" i="2"/>
  <c r="M5" i="2"/>
  <c r="L5" i="2"/>
  <c r="K5" i="2"/>
  <c r="J5" i="2"/>
  <c r="I5" i="2"/>
  <c r="H5" i="2"/>
  <c r="G5" i="2"/>
  <c r="E5" i="2"/>
  <c r="D5" i="2"/>
  <c r="D13" i="1"/>
  <c r="J13" i="1" s="1"/>
  <c r="C13" i="1"/>
  <c r="B13" i="1"/>
  <c r="A13" i="1"/>
  <c r="D12" i="1"/>
  <c r="J12" i="1" s="1"/>
  <c r="C12" i="1"/>
  <c r="B12" i="1"/>
  <c r="A12" i="1"/>
  <c r="G11" i="1"/>
  <c r="F11" i="1"/>
  <c r="D11" i="1"/>
  <c r="J11" i="1" s="1"/>
  <c r="C11" i="1"/>
  <c r="B11" i="1"/>
  <c r="A11" i="1"/>
  <c r="I10" i="1"/>
  <c r="I5" i="1" s="1"/>
  <c r="H10" i="1"/>
  <c r="H5" i="1" s="1"/>
  <c r="F10" i="1"/>
  <c r="D10" i="1"/>
  <c r="J10" i="1" s="1"/>
  <c r="C10" i="1"/>
  <c r="B10" i="1"/>
  <c r="A10" i="1"/>
  <c r="G9" i="1"/>
  <c r="G5" i="1" s="1"/>
  <c r="D9" i="1"/>
  <c r="J9" i="1" s="1"/>
  <c r="C9" i="1"/>
  <c r="B9" i="1"/>
  <c r="A9" i="1"/>
  <c r="F8" i="1"/>
  <c r="D8" i="1"/>
  <c r="J8" i="1" s="1"/>
  <c r="C8" i="1"/>
  <c r="B8" i="1"/>
  <c r="A8" i="1"/>
  <c r="F7" i="1"/>
  <c r="F5" i="1" s="1"/>
  <c r="D7" i="1"/>
  <c r="J7" i="1" s="1"/>
  <c r="C7" i="1"/>
  <c r="B7" i="1"/>
  <c r="A7" i="1"/>
  <c r="D6" i="1"/>
  <c r="J6" i="1" s="1"/>
  <c r="J5" i="1" s="1"/>
  <c r="C6" i="1"/>
  <c r="B6" i="1"/>
  <c r="A6" i="1"/>
  <c r="E5" i="1"/>
  <c r="D5" i="1" l="1"/>
  <c r="C5" i="1"/>
  <c r="F5" i="2"/>
</calcChain>
</file>

<file path=xl/sharedStrings.xml><?xml version="1.0" encoding="utf-8"?>
<sst xmlns="http://schemas.openxmlformats.org/spreadsheetml/2006/main" count="1162" uniqueCount="510">
  <si>
    <t>서울시 강서구 염창동 249-11 염창현대2차아파트 201-603</t>
  </si>
  <si>
    <t>서울특별시 서초구 강남대로34길 18, 302호 (양재동,미라보빌라)</t>
  </si>
  <si>
    <t>광주광역시 동구 운림길 29-10, 804호(운림동,무등파크맨션아파트)</t>
  </si>
  <si>
    <t>경기도 안성시 공도읍 양기리 567 송정그린빌아파트 105-1305</t>
  </si>
  <si>
    <t>강원도 횡성군 청일면 춘당리 109</t>
  </si>
  <si>
    <t>완도군 금입읍 중동길 46-13</t>
  </si>
  <si>
    <t>서울시영등포구대림동1036-6</t>
  </si>
  <si>
    <t>2019년 숲가꾸기 사업 대상지</t>
  </si>
  <si>
    <t>충청북도 충주시 용산동 2049</t>
  </si>
  <si>
    <t>일본국대판시동주길구중야4-2-13</t>
  </si>
  <si>
    <t>서울 강동구 천호동 322-16</t>
  </si>
  <si>
    <t>신안군 안좌면 읍동리 1043</t>
  </si>
  <si>
    <t>광주 동구 산수2동 551-44</t>
  </si>
  <si>
    <r>
      <t>서울 구로구</t>
    </r>
    <r>
      <rPr>
        <sz val="11"/>
        <color rgb="FF000000"/>
        <rFont val="맑은 고딕"/>
        <family val="3"/>
        <charset val="129"/>
      </rPr>
      <t xml:space="preserve"> 시흥동 220-66</t>
    </r>
  </si>
  <si>
    <t>경기도 성남시 분당구 서현동 87 삼성아파트 130-1403</t>
  </si>
  <si>
    <t>광주광역시 서구 화정동 858-1 우성아파트 203-1211</t>
  </si>
  <si>
    <t>제주특별자치도 제주시 동광로9길 12-5 ,2층 (이도일동)</t>
  </si>
  <si>
    <t>서울시 강동구 명일동 332-1 명일엘지아파트 102-1313</t>
  </si>
  <si>
    <t>미원신청지-----칡덩굴 인지 확인----제외할 것</t>
  </si>
  <si>
    <t>경기도 김포시 고촌읍 신곡로 48, 504동 403호</t>
  </si>
  <si>
    <t>서울특별시 성동구 마장로 137, 211동 805호</t>
  </si>
  <si>
    <t>서울 송파구 문정동 150 훼밀리아파트 213-1304</t>
  </si>
  <si>
    <t>경기도 안산시 상록구 이동 715-9 조강빌딩 111호</t>
  </si>
  <si>
    <t>부천시 원미구 상동 393 한아름 1520-1902</t>
  </si>
  <si>
    <t>대전광역시 유성구 전민로6번길 41, 302호(전민동)</t>
  </si>
  <si>
    <t>전라북도 전주시 덕진구 한배미4길 20(인후동1가)</t>
  </si>
  <si>
    <t>경기도 시흥시 진말로 36, 114동 1801호 (장곡동,진말우성아파트)</t>
  </si>
  <si>
    <t>산28-1</t>
  </si>
  <si>
    <t>산36-2</t>
  </si>
  <si>
    <t>산55-4</t>
  </si>
  <si>
    <t>산30-1</t>
  </si>
  <si>
    <t>미원신청지</t>
  </si>
  <si>
    <t>산42-7</t>
  </si>
  <si>
    <t>산27-1</t>
  </si>
  <si>
    <t>산28-5</t>
  </si>
  <si>
    <t>임소반명</t>
  </si>
  <si>
    <t>산97-2</t>
  </si>
  <si>
    <t>산81-3</t>
  </si>
  <si>
    <t>소반분할</t>
  </si>
  <si>
    <t>773-206</t>
  </si>
  <si>
    <t>465-4</t>
  </si>
  <si>
    <t>산87-1</t>
  </si>
  <si>
    <t>도갑1-0-1</t>
  </si>
  <si>
    <t>463-1</t>
  </si>
  <si>
    <t>2-10</t>
  </si>
  <si>
    <t>산97-1</t>
  </si>
  <si>
    <t>중하층가꾸기</t>
  </si>
  <si>
    <t>산21</t>
  </si>
  <si>
    <t>산37</t>
  </si>
  <si>
    <t>남동</t>
  </si>
  <si>
    <t>작업로</t>
  </si>
  <si>
    <t>산40</t>
  </si>
  <si>
    <t>동의</t>
  </si>
  <si>
    <t>산85</t>
  </si>
  <si>
    <t>석창</t>
  </si>
  <si>
    <t>용성</t>
  </si>
  <si>
    <t>곰솔</t>
  </si>
  <si>
    <t>산39</t>
  </si>
  <si>
    <t>북</t>
  </si>
  <si>
    <t>모효원</t>
  </si>
  <si>
    <t>개간지</t>
  </si>
  <si>
    <t>서</t>
  </si>
  <si>
    <t>소 계</t>
  </si>
  <si>
    <t>월야</t>
  </si>
  <si>
    <t>김복심</t>
  </si>
  <si>
    <t>김태윤</t>
  </si>
  <si>
    <t>산23</t>
  </si>
  <si>
    <t>선</t>
  </si>
  <si>
    <t>구산</t>
  </si>
  <si>
    <t>해보</t>
  </si>
  <si>
    <t>밭</t>
  </si>
  <si>
    <t>문선영</t>
  </si>
  <si>
    <t>산11</t>
  </si>
  <si>
    <t>함평군</t>
  </si>
  <si>
    <t>산83</t>
  </si>
  <si>
    <t>구창표</t>
  </si>
  <si>
    <t>함평</t>
  </si>
  <si>
    <t>동</t>
  </si>
  <si>
    <t>산93</t>
  </si>
  <si>
    <t>손불</t>
  </si>
  <si>
    <t>광산</t>
  </si>
  <si>
    <t>산길</t>
  </si>
  <si>
    <t>금일</t>
  </si>
  <si>
    <t>산26</t>
  </si>
  <si>
    <t>산36</t>
  </si>
  <si>
    <t>장행송</t>
  </si>
  <si>
    <t>김준일</t>
  </si>
  <si>
    <t>산50</t>
  </si>
  <si>
    <t>산47</t>
  </si>
  <si>
    <t>전홍정</t>
  </si>
  <si>
    <t>비 고</t>
  </si>
  <si>
    <t>정상호</t>
  </si>
  <si>
    <t>산42</t>
  </si>
  <si>
    <t>장인재</t>
  </si>
  <si>
    <t>김상철</t>
  </si>
  <si>
    <t>남</t>
  </si>
  <si>
    <t>이창헌</t>
  </si>
  <si>
    <t>묘지</t>
  </si>
  <si>
    <t>건축물</t>
  </si>
  <si>
    <t>산33</t>
  </si>
  <si>
    <t>산20</t>
  </si>
  <si>
    <t>최경숙</t>
  </si>
  <si>
    <t>톤</t>
  </si>
  <si>
    <t>산38</t>
  </si>
  <si>
    <t>나산</t>
  </si>
  <si>
    <t>정금원</t>
  </si>
  <si>
    <t>산16</t>
  </si>
  <si>
    <t>구</t>
  </si>
  <si>
    <t>장복렬</t>
  </si>
  <si>
    <t>전범석</t>
  </si>
  <si>
    <t>정승재</t>
  </si>
  <si>
    <t>정한기</t>
  </si>
  <si>
    <t>남서</t>
  </si>
  <si>
    <t>산24</t>
  </si>
  <si>
    <t>박대선</t>
  </si>
  <si>
    <t>산32</t>
  </si>
  <si>
    <t>소반명</t>
  </si>
  <si>
    <t>산41</t>
  </si>
  <si>
    <t>소반별</t>
  </si>
  <si>
    <t>86</t>
  </si>
  <si>
    <t>김민수</t>
  </si>
  <si>
    <t>진양</t>
  </si>
  <si>
    <t>김현정</t>
  </si>
  <si>
    <t>84</t>
  </si>
  <si>
    <t>산35</t>
  </si>
  <si>
    <t>이영남</t>
  </si>
  <si>
    <t>이재술</t>
  </si>
  <si>
    <t>지적</t>
  </si>
  <si>
    <t>산31</t>
  </si>
  <si>
    <t>학교</t>
  </si>
  <si>
    <t>장우영</t>
  </si>
  <si>
    <t>주 소</t>
  </si>
  <si>
    <t>정해선</t>
  </si>
  <si>
    <t>제외지</t>
  </si>
  <si>
    <t>구희석</t>
  </si>
  <si>
    <t>산34</t>
  </si>
  <si>
    <t>정상근</t>
  </si>
  <si>
    <t>조복윤</t>
  </si>
  <si>
    <t>나옥희</t>
  </si>
  <si>
    <t>리</t>
  </si>
  <si>
    <t>소계</t>
  </si>
  <si>
    <t>지번</t>
  </si>
  <si>
    <t>사업량</t>
  </si>
  <si>
    <t>합 계</t>
  </si>
  <si>
    <t>산84</t>
  </si>
  <si>
    <t>지 적</t>
  </si>
  <si>
    <t>김희웅</t>
  </si>
  <si>
    <t>오민재</t>
  </si>
  <si>
    <t>이동석</t>
  </si>
  <si>
    <t>필지</t>
  </si>
  <si>
    <t>산30</t>
  </si>
  <si>
    <t>서효근</t>
  </si>
  <si>
    <t>산48</t>
  </si>
  <si>
    <t>산49</t>
  </si>
  <si>
    <t>장기정</t>
  </si>
  <si>
    <t>장기장</t>
  </si>
  <si>
    <t>구진철</t>
  </si>
  <si>
    <t>김석기</t>
  </si>
  <si>
    <t>금계</t>
  </si>
  <si>
    <t>박병기</t>
  </si>
  <si>
    <t>표준지</t>
  </si>
  <si>
    <t>김문수</t>
  </si>
  <si>
    <t>산86</t>
  </si>
  <si>
    <t>지영일</t>
  </si>
  <si>
    <t>김태수</t>
  </si>
  <si>
    <t>소유자</t>
  </si>
  <si>
    <t>박연백</t>
  </si>
  <si>
    <t>조림지</t>
  </si>
  <si>
    <t>성 명</t>
  </si>
  <si>
    <t>김정태</t>
  </si>
  <si>
    <t>송우석</t>
  </si>
  <si>
    <t>산88</t>
  </si>
  <si>
    <t>정재호</t>
  </si>
  <si>
    <t>산12</t>
  </si>
  <si>
    <t>김한준</t>
  </si>
  <si>
    <t>산28</t>
  </si>
  <si>
    <t>허삼채</t>
  </si>
  <si>
    <t>김원경</t>
  </si>
  <si>
    <t>산82</t>
  </si>
  <si>
    <t>산91</t>
  </si>
  <si>
    <t>이영풍</t>
  </si>
  <si>
    <t>정종명</t>
  </si>
  <si>
    <t>임명녀</t>
  </si>
  <si>
    <t>김풍</t>
  </si>
  <si>
    <t>읍·면</t>
  </si>
  <si>
    <t>조은희</t>
  </si>
  <si>
    <t>정이성</t>
  </si>
  <si>
    <t>대동</t>
  </si>
  <si>
    <t>정종환</t>
  </si>
  <si>
    <t>산80</t>
  </si>
  <si>
    <t>소나무</t>
  </si>
  <si>
    <t>죽림</t>
  </si>
  <si>
    <t>북서</t>
  </si>
  <si>
    <t>월악</t>
  </si>
  <si>
    <t>충동</t>
  </si>
  <si>
    <t>장철</t>
  </si>
  <si>
    <t>47전</t>
  </si>
  <si>
    <t>함평읍 진양리 412</t>
  </si>
  <si>
    <t>함평읍 진양리 513</t>
  </si>
  <si>
    <t>학교면 학교리 677</t>
  </si>
  <si>
    <t>김해김씨사군파만순종중</t>
  </si>
  <si>
    <t>엄다면 엄다리 269</t>
  </si>
  <si>
    <t>월야면 용암리 397</t>
  </si>
  <si>
    <t>함평이씨부사공종중</t>
  </si>
  <si>
    <t>함평진양1-0-1</t>
  </si>
  <si>
    <t>학교면 금송리 888</t>
  </si>
  <si>
    <t>함평읍 함평리103</t>
  </si>
  <si>
    <t>광주시북구중흥동363-52</t>
  </si>
  <si>
    <t>광주시 서구 쌍촌동 1126</t>
  </si>
  <si>
    <t>재단법인광주구천주교회유지재단</t>
  </si>
  <si>
    <t>경기도부천시소사동222-7</t>
  </si>
  <si>
    <t>여양진씨예빈경파상여운낙종중</t>
  </si>
  <si>
    <t>주           소</t>
  </si>
  <si>
    <t>완도군 금일면 충동리 51</t>
  </si>
  <si>
    <t>나주시 동강면 대지리 180</t>
  </si>
  <si>
    <t>함평군 학교면 학교리 172</t>
  </si>
  <si>
    <t>소  반  별  내  역</t>
  </si>
  <si>
    <t>함평읍 진양리  482</t>
  </si>
  <si>
    <t>금령김씨분성군파곤옥공문중</t>
  </si>
  <si>
    <t>함평군 함평읍 진양리 451</t>
  </si>
  <si>
    <t>금령김씨분성군파연당문중</t>
  </si>
  <si>
    <t>함평군 학교면 학교리 878</t>
  </si>
  <si>
    <t>산물수집</t>
  </si>
  <si>
    <t>662-1</t>
  </si>
  <si>
    <t>463-2</t>
  </si>
  <si>
    <t>산51-1</t>
  </si>
  <si>
    <t>임내정리</t>
  </si>
  <si>
    <t>2-11</t>
  </si>
  <si>
    <t>산193-1</t>
  </si>
  <si>
    <t>882-10</t>
  </si>
  <si>
    <t>산37-12</t>
  </si>
  <si>
    <t>산24-2</t>
  </si>
  <si>
    <t>산물
수집</t>
  </si>
  <si>
    <t>묘지,분할</t>
  </si>
  <si>
    <t>78-7전</t>
  </si>
  <si>
    <t>산158-1</t>
  </si>
  <si>
    <t>ha산물수집량</t>
  </si>
  <si>
    <t>사업종별</t>
  </si>
  <si>
    <t>성  명</t>
  </si>
  <si>
    <t>산53-1</t>
  </si>
  <si>
    <t>산24-3</t>
  </si>
  <si>
    <t>사업
면적</t>
  </si>
  <si>
    <t>산40-2</t>
  </si>
  <si>
    <t>핵심구역</t>
  </si>
  <si>
    <t>산51-2</t>
  </si>
  <si>
    <t>산28-2</t>
  </si>
  <si>
    <t>465-1</t>
  </si>
  <si>
    <t>산13-1</t>
  </si>
  <si>
    <t>산27-10</t>
  </si>
  <si>
    <t>산22-1</t>
  </si>
  <si>
    <t>산24-4</t>
  </si>
  <si>
    <t>산89-1</t>
  </si>
  <si>
    <t>산369</t>
  </si>
  <si>
    <t>21-4전</t>
  </si>
  <si>
    <t>산360-8</t>
  </si>
  <si>
    <t>산386-1</t>
  </si>
  <si>
    <t>산158-3</t>
  </si>
  <si>
    <t>산186-1</t>
  </si>
  <si>
    <t>산360-1</t>
  </si>
  <si>
    <t>산370</t>
  </si>
  <si>
    <t>산188-1</t>
  </si>
  <si>
    <t>21-9전</t>
  </si>
  <si>
    <t>산386</t>
  </si>
  <si>
    <t>산182-2</t>
  </si>
  <si>
    <t>45-3전</t>
  </si>
  <si>
    <t>산353</t>
  </si>
  <si>
    <t>산385</t>
  </si>
  <si>
    <t>21-2전</t>
  </si>
  <si>
    <t>월야면 월악리 820</t>
  </si>
  <si>
    <t>엄다면 성천리496</t>
  </si>
  <si>
    <t>함평읍 진양리 669</t>
  </si>
  <si>
    <t>함평읍 진양리 435</t>
  </si>
  <si>
    <t>학교면 월호리651</t>
  </si>
  <si>
    <t>엄다면 학야리 97</t>
  </si>
  <si>
    <t>손불석창1-0-1</t>
  </si>
  <si>
    <t>학교학교1-0-1</t>
  </si>
  <si>
    <t>나산구산1-0-1</t>
  </si>
  <si>
    <t>진주정씨룡기문중</t>
  </si>
  <si>
    <t>학교면 학교리501</t>
  </si>
  <si>
    <t>학교면 학교리 172</t>
  </si>
  <si>
    <t>해보해보1-0-1</t>
  </si>
  <si>
    <t>엄다면 화양리151</t>
  </si>
  <si>
    <t>학교면 학교리 157</t>
  </si>
  <si>
    <t>소   유   자</t>
  </si>
  <si>
    <t>함평읍 대덕리494</t>
  </si>
  <si>
    <t>해보면 해보리894</t>
  </si>
  <si>
    <t>학교면 학교리 456</t>
  </si>
  <si>
    <t>학교학교1-0-3</t>
  </si>
  <si>
    <t>월야월악1-0-1</t>
  </si>
  <si>
    <t>대동면 덕산리 594</t>
  </si>
  <si>
    <t>대동대동1-0-1</t>
  </si>
  <si>
    <t>함평읍 장년리 773</t>
  </si>
  <si>
    <t>함평읍 장년리 431</t>
  </si>
  <si>
    <t>엄다면 삼정리 18</t>
  </si>
  <si>
    <t>학교면 학교리157</t>
  </si>
  <si>
    <t>328-9</t>
  </si>
  <si>
    <t>사 업 종 별</t>
  </si>
  <si>
    <t>773-204</t>
  </si>
  <si>
    <t>591-2</t>
  </si>
  <si>
    <t>182-2</t>
  </si>
  <si>
    <t>산83-1</t>
  </si>
  <si>
    <t>산37-4</t>
  </si>
  <si>
    <t>산42-1</t>
  </si>
  <si>
    <t>가지치기</t>
  </si>
  <si>
    <t>390-2</t>
  </si>
  <si>
    <t>773-207</t>
  </si>
  <si>
    <t>521-75</t>
  </si>
  <si>
    <t>비  고</t>
  </si>
  <si>
    <t>낙엽
긁기</t>
  </si>
  <si>
    <t>묘지,작업로</t>
  </si>
  <si>
    <t>산31-1</t>
  </si>
  <si>
    <t>산32-3</t>
  </si>
  <si>
    <t>773-202</t>
  </si>
  <si>
    <t>산43-1</t>
  </si>
  <si>
    <t>591-1</t>
  </si>
  <si>
    <t>미립목지</t>
  </si>
  <si>
    <t>산27-13</t>
  </si>
  <si>
    <t>773-246</t>
  </si>
  <si>
    <t>산180-1</t>
  </si>
  <si>
    <t>85-5전</t>
  </si>
  <si>
    <t>397전</t>
  </si>
  <si>
    <t>48-1전</t>
  </si>
  <si>
    <t>산401-1</t>
  </si>
  <si>
    <t>산401-2</t>
  </si>
  <si>
    <t>산186-3</t>
  </si>
  <si>
    <t>51-2</t>
  </si>
  <si>
    <t>산186-2</t>
  </si>
  <si>
    <t>산43-4</t>
  </si>
  <si>
    <t>산27-15</t>
  </si>
  <si>
    <t>산87-2</t>
  </si>
  <si>
    <t>산391</t>
  </si>
  <si>
    <t>산18-1</t>
  </si>
  <si>
    <t>산56-1</t>
  </si>
  <si>
    <t>산30-3</t>
  </si>
  <si>
    <t>산362-1</t>
  </si>
  <si>
    <t>산36-3</t>
  </si>
  <si>
    <t>산14-2</t>
  </si>
  <si>
    <t>재적(㎥)</t>
  </si>
  <si>
    <t>산54-4</t>
  </si>
  <si>
    <t>일반구역</t>
  </si>
  <si>
    <t>주  소</t>
  </si>
  <si>
    <t>가지
치기</t>
  </si>
  <si>
    <t>산24-1</t>
  </si>
  <si>
    <t>수목부족</t>
  </si>
  <si>
    <t>산29-1</t>
  </si>
  <si>
    <t>78-4전</t>
  </si>
  <si>
    <t>산189-1</t>
  </si>
  <si>
    <t>산185-2</t>
  </si>
  <si>
    <t>산191</t>
  </si>
  <si>
    <t>산194-1</t>
  </si>
  <si>
    <t>산27-16</t>
  </si>
  <si>
    <t>산388</t>
  </si>
  <si>
    <t>산48-1</t>
  </si>
  <si>
    <t>463-4</t>
  </si>
  <si>
    <t>85-1</t>
  </si>
  <si>
    <t>산27-4</t>
  </si>
  <si>
    <t>산195-1</t>
  </si>
  <si>
    <t>78-3전</t>
  </si>
  <si>
    <t>산189-4</t>
  </si>
  <si>
    <t>산92-1</t>
  </si>
  <si>
    <t>임내
정리</t>
  </si>
  <si>
    <t>521-73</t>
  </si>
  <si>
    <t>산46-1</t>
  </si>
  <si>
    <t>산94-5</t>
  </si>
  <si>
    <t>78-3</t>
  </si>
  <si>
    <t>국(산림청)</t>
  </si>
  <si>
    <t>464-4</t>
  </si>
  <si>
    <t>산27-12</t>
  </si>
  <si>
    <t>전라남도 나주시 남평읍 남평리 15-2</t>
  </si>
  <si>
    <t>서울특별시 동작구 상도동 317-22</t>
  </si>
  <si>
    <t>전라남도 함평군 함평읍 양림길 61-6</t>
  </si>
  <si>
    <t>전라남도 함평군 함평읍 진양리 535-6</t>
  </si>
  <si>
    <t>광주광역시 북구 중가로85번길 35-9</t>
  </si>
  <si>
    <t>전라남도 함평군 월야면 월악리 389</t>
  </si>
  <si>
    <t>부산광역시 영도구 봉래동3가 11-2</t>
  </si>
  <si>
    <t>전라남도 함평군 학교면 사거리 637</t>
  </si>
  <si>
    <t>경기도 양평군 서종면 수입리 820-10</t>
  </si>
  <si>
    <t>2021년 산불예방 숲가꾸기사업 대상지</t>
  </si>
  <si>
    <t>광주광역시 서구 상무대로 980 (쌍촌동)</t>
  </si>
  <si>
    <t>서울시 성북구 길음동 608-4 1층</t>
  </si>
  <si>
    <t>서울시 구로구 개봉동 327-46(9/5)</t>
  </si>
  <si>
    <t>서울특별시 성북구 안암동5가 103-27</t>
  </si>
  <si>
    <t>전라남도 함평군 함평읍 대덕리 651</t>
  </si>
  <si>
    <r>
      <t>목포시 용해동</t>
    </r>
    <r>
      <rPr>
        <sz val="11"/>
        <color rgb="FF000000"/>
        <rFont val="맑은 고딕"/>
        <family val="3"/>
        <charset val="129"/>
      </rPr>
      <t xml:space="preserve"> 205-5 영신빌리지-507</t>
    </r>
  </si>
  <si>
    <r>
      <t>부산광역시 영도구</t>
    </r>
    <r>
      <rPr>
        <sz val="11"/>
        <color rgb="FF000000"/>
        <rFont val="맑은 고딕"/>
        <family val="3"/>
        <charset val="129"/>
      </rPr>
      <t xml:space="preserve"> 봉래동3가 11-2</t>
    </r>
  </si>
  <si>
    <r>
      <t>부산광역시 해운대구</t>
    </r>
    <r>
      <rPr>
        <sz val="11"/>
        <color rgb="FF000000"/>
        <rFont val="맑은 고딕"/>
        <family val="3"/>
        <charset val="129"/>
      </rPr>
      <t xml:space="preserve"> 재송2로23번길 36, 3동 712호</t>
    </r>
  </si>
  <si>
    <r>
      <t>경기도 시흥시</t>
    </r>
    <r>
      <rPr>
        <sz val="11"/>
        <color rgb="FF000000"/>
        <rFont val="맑은 고딕"/>
        <family val="3"/>
        <charset val="129"/>
      </rPr>
      <t xml:space="preserve"> 옥구천동로 404, 113동 306호</t>
    </r>
  </si>
  <si>
    <r>
      <t>서울특별시 성동구</t>
    </r>
    <r>
      <rPr>
        <sz val="11"/>
        <color rgb="FF000000"/>
        <rFont val="맑은 고딕"/>
        <family val="3"/>
        <charset val="129"/>
      </rPr>
      <t xml:space="preserve"> 마장로 137, 211동 805호</t>
    </r>
  </si>
  <si>
    <r>
      <t>경상남도 양산시</t>
    </r>
    <r>
      <rPr>
        <sz val="11"/>
        <color rgb="FF000000"/>
        <rFont val="맑은 고딕"/>
        <family val="3"/>
        <charset val="129"/>
      </rPr>
      <t xml:space="preserve"> 양주로 153, 304동 201호</t>
    </r>
  </si>
  <si>
    <r>
      <t>광주광역시 북구</t>
    </r>
    <r>
      <rPr>
        <sz val="11"/>
        <color rgb="FF000000"/>
        <rFont val="맑은 고딕"/>
        <family val="3"/>
        <charset val="129"/>
      </rPr>
      <t xml:space="preserve"> 호동로34번길 20, 302호</t>
    </r>
  </si>
  <si>
    <t>사업량 30ha, 8000만원(선목비 포함)</t>
  </si>
  <si>
    <t>군포시 산본동 1146 솔거아파트 736-1503</t>
  </si>
  <si>
    <t>인천광역시 남구 학익동 309-6동진빌라 101</t>
  </si>
  <si>
    <r>
      <t>산18</t>
    </r>
    <r>
      <rPr>
        <sz val="11"/>
        <color rgb="FF000000"/>
        <rFont val="맑은 고딕"/>
        <family val="3"/>
        <charset val="129"/>
      </rPr>
      <t>3</t>
    </r>
  </si>
  <si>
    <r>
      <t>서울특별시 영등포구</t>
    </r>
    <r>
      <rPr>
        <sz val="11"/>
        <color rgb="FF000000"/>
        <rFont val="맑은 고딕"/>
        <family val="3"/>
        <charset val="129"/>
      </rPr>
      <t xml:space="preserve"> 양평동5가 76 한신아파트 109-1504</t>
    </r>
  </si>
  <si>
    <r>
      <t>함평읍 진양리</t>
    </r>
    <r>
      <rPr>
        <b/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>684</t>
    </r>
  </si>
  <si>
    <t>읍,면</t>
  </si>
  <si>
    <r>
      <t>산3</t>
    </r>
    <r>
      <rPr>
        <sz val="11"/>
        <color rgb="FF000000"/>
        <rFont val="맑은 고딕"/>
        <family val="3"/>
        <charset val="129"/>
      </rPr>
      <t>66</t>
    </r>
    <phoneticPr fontId="17" type="noConversion"/>
  </si>
  <si>
    <t>산361</t>
    <phoneticPr fontId="17" type="noConversion"/>
  </si>
  <si>
    <t>378-1전</t>
    <phoneticPr fontId="17" type="noConversion"/>
  </si>
  <si>
    <t>금당</t>
    <phoneticPr fontId="17" type="noConversion"/>
  </si>
  <si>
    <t>육산</t>
    <phoneticPr fontId="17" type="noConversion"/>
  </si>
  <si>
    <t>산56-1</t>
    <phoneticPr fontId="17" type="noConversion"/>
  </si>
  <si>
    <t>산57-6</t>
    <phoneticPr fontId="17" type="noConversion"/>
  </si>
  <si>
    <t>산151</t>
    <phoneticPr fontId="17" type="noConversion"/>
  </si>
  <si>
    <t>산357</t>
  </si>
  <si>
    <t>산201-1</t>
    <phoneticPr fontId="17" type="noConversion"/>
  </si>
  <si>
    <t>산202</t>
    <phoneticPr fontId="17" type="noConversion"/>
  </si>
  <si>
    <r>
      <t>산1</t>
    </r>
    <r>
      <rPr>
        <sz val="11"/>
        <color rgb="FF000000"/>
        <rFont val="맑은 고딕"/>
        <family val="3"/>
        <charset val="129"/>
      </rPr>
      <t>57</t>
    </r>
    <phoneticPr fontId="17" type="noConversion"/>
  </si>
  <si>
    <r>
      <t>산1</t>
    </r>
    <r>
      <rPr>
        <sz val="11"/>
        <color rgb="FF000000"/>
        <rFont val="맑은 고딕"/>
        <family val="3"/>
        <charset val="129"/>
      </rPr>
      <t>59</t>
    </r>
    <phoneticPr fontId="17" type="noConversion"/>
  </si>
  <si>
    <t>산160-1</t>
    <phoneticPr fontId="17" type="noConversion"/>
  </si>
  <si>
    <t>산397</t>
    <phoneticPr fontId="17" type="noConversion"/>
  </si>
  <si>
    <r>
      <t>산3</t>
    </r>
    <r>
      <rPr>
        <sz val="11"/>
        <color rgb="FF000000"/>
        <rFont val="맑은 고딕"/>
        <family val="3"/>
        <charset val="129"/>
      </rPr>
      <t>79</t>
    </r>
    <phoneticPr fontId="17" type="noConversion"/>
  </si>
  <si>
    <r>
      <t>서울시 강남구</t>
    </r>
    <r>
      <rPr>
        <sz val="11"/>
        <color rgb="FF000000"/>
        <rFont val="맑은 고딕"/>
        <family val="3"/>
        <charset val="129"/>
      </rPr>
      <t xml:space="preserve"> 청담동 134-21 삼익아파트9동 306호</t>
    </r>
    <phoneticPr fontId="17" type="noConversion"/>
  </si>
  <si>
    <t>산59-17</t>
    <phoneticPr fontId="17" type="noConversion"/>
  </si>
  <si>
    <t>금당면 육산리 84</t>
    <phoneticPr fontId="17" type="noConversion"/>
  </si>
  <si>
    <t>금당면 금당로254번길 32</t>
    <phoneticPr fontId="17" type="noConversion"/>
  </si>
  <si>
    <r>
      <t>금일읍 충동리</t>
    </r>
    <r>
      <rPr>
        <sz val="11"/>
        <color rgb="FF000000"/>
        <rFont val="맑은 고딕"/>
        <family val="3"/>
        <charset val="129"/>
      </rPr>
      <t xml:space="preserve"> 67</t>
    </r>
    <phoneticPr fontId="17" type="noConversion"/>
  </si>
  <si>
    <r>
      <t>금일읍 월송리</t>
    </r>
    <r>
      <rPr>
        <sz val="11"/>
        <color rgb="FF000000"/>
        <rFont val="맑은 고딕"/>
        <family val="3"/>
        <charset val="129"/>
      </rPr>
      <t xml:space="preserve"> 778</t>
    </r>
    <phoneticPr fontId="17" type="noConversion"/>
  </si>
  <si>
    <r>
      <t xml:space="preserve">전라남도 완도군 금일읍 충동리 </t>
    </r>
    <r>
      <rPr>
        <sz val="11"/>
        <color rgb="FF000000"/>
        <rFont val="맑은 고딕"/>
        <family val="3"/>
        <charset val="129"/>
      </rPr>
      <t>19</t>
    </r>
    <phoneticPr fontId="17" type="noConversion"/>
  </si>
  <si>
    <r>
      <t>금일읍 궁항길</t>
    </r>
    <r>
      <rPr>
        <sz val="11"/>
        <color rgb="FF000000"/>
        <rFont val="맑은 고딕"/>
        <family val="3"/>
        <charset val="129"/>
      </rPr>
      <t xml:space="preserve"> 313-1</t>
    </r>
    <phoneticPr fontId="17" type="noConversion"/>
  </si>
  <si>
    <t>전라남도 완도군 금일읍 충동리 65</t>
    <phoneticPr fontId="17" type="noConversion"/>
  </si>
  <si>
    <t>전라남도 완도군 금일읍 충동리 62</t>
    <phoneticPr fontId="17" type="noConversion"/>
  </si>
  <si>
    <r>
      <t>인천광역시 남동구</t>
    </r>
    <r>
      <rPr>
        <sz val="11"/>
        <color rgb="FF000000"/>
        <rFont val="맑은 고딕"/>
        <family val="3"/>
        <charset val="129"/>
      </rPr>
      <t xml:space="preserve"> 남동대로 860, 122동 402호(간석동, 간석래미안자이아파트)</t>
    </r>
    <phoneticPr fontId="17" type="noConversion"/>
  </si>
  <si>
    <t>전라남도 완도군 금일읍 충동리 67</t>
    <phoneticPr fontId="17" type="noConversion"/>
  </si>
  <si>
    <r>
      <t>인천시 서구</t>
    </r>
    <r>
      <rPr>
        <sz val="11"/>
        <color rgb="FF000000"/>
        <rFont val="맑은 고딕"/>
        <family val="3"/>
        <charset val="129"/>
      </rPr>
      <t xml:space="preserve"> 가좌2동 11 주공아파트 30동 406호</t>
    </r>
    <phoneticPr fontId="17" type="noConversion"/>
  </si>
  <si>
    <t>전라남도 완도군 금일읍 충동리 55-1</t>
    <phoneticPr fontId="17" type="noConversion"/>
  </si>
  <si>
    <t>전라남도 완도군 금일읍 충동리 51</t>
    <phoneticPr fontId="17" type="noConversion"/>
  </si>
  <si>
    <t>전라남도 완도군 금일읍 충동리 610</t>
    <phoneticPr fontId="17" type="noConversion"/>
  </si>
  <si>
    <r>
      <t>서울시 광진구</t>
    </r>
    <r>
      <rPr>
        <sz val="11"/>
        <color rgb="FF000000"/>
        <rFont val="맑은 고딕"/>
        <family val="3"/>
        <charset val="129"/>
      </rPr>
      <t xml:space="preserve"> 중곡동 106-46 현대하이츠빌라 디-205</t>
    </r>
    <phoneticPr fontId="17" type="noConversion"/>
  </si>
  <si>
    <r>
      <t>경기도 용인시</t>
    </r>
    <r>
      <rPr>
        <sz val="11"/>
        <color rgb="FF000000"/>
        <rFont val="맑은 고딕"/>
        <family val="3"/>
        <charset val="129"/>
      </rPr>
      <t xml:space="preserve"> 기흥구 영덕동 15 신일아파트 109-608</t>
    </r>
    <phoneticPr fontId="17" type="noConversion"/>
  </si>
  <si>
    <r>
      <t>완도군 금일읍</t>
    </r>
    <r>
      <rPr>
        <sz val="11"/>
        <color rgb="FF000000"/>
        <rFont val="맑은 고딕"/>
        <family val="3"/>
        <charset val="129"/>
      </rPr>
      <t xml:space="preserve"> 충동리 517</t>
    </r>
    <phoneticPr fontId="17" type="noConversion"/>
  </si>
  <si>
    <r>
      <t>완도군 금일읍 충동리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>311</t>
    </r>
    <phoneticPr fontId="17" type="noConversion"/>
  </si>
  <si>
    <r>
      <t>완도군 금일읍 충동리</t>
    </r>
    <r>
      <rPr>
        <sz val="11"/>
        <color rgb="FF000000"/>
        <rFont val="맑은 고딕"/>
        <family val="3"/>
        <charset val="129"/>
      </rPr>
      <t xml:space="preserve"> 640-4</t>
    </r>
    <phoneticPr fontId="17" type="noConversion"/>
  </si>
  <si>
    <r>
      <t>완도군 금일읍 충동리</t>
    </r>
    <r>
      <rPr>
        <sz val="11"/>
        <color rgb="FF000000"/>
        <rFont val="맑은 고딕"/>
        <family val="3"/>
        <charset val="129"/>
      </rPr>
      <t xml:space="preserve"> 654</t>
    </r>
    <phoneticPr fontId="17" type="noConversion"/>
  </si>
  <si>
    <r>
      <t>서울시 구로구</t>
    </r>
    <r>
      <rPr>
        <sz val="11"/>
        <color rgb="FF000000"/>
        <rFont val="맑은 고딕"/>
        <family val="3"/>
        <charset val="129"/>
      </rPr>
      <t xml:space="preserve"> 신도림동 643 신도림1차 동아아파트 108-1904</t>
    </r>
    <phoneticPr fontId="17" type="noConversion"/>
  </si>
  <si>
    <r>
      <t>완도군 금일읍 충동리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>600</t>
    </r>
    <phoneticPr fontId="17" type="noConversion"/>
  </si>
  <si>
    <r>
      <t>완도군 금일읍 충동리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>613</t>
    </r>
    <phoneticPr fontId="17" type="noConversion"/>
  </si>
  <si>
    <r>
      <t>완도군 금일읍 충동리</t>
    </r>
    <r>
      <rPr>
        <sz val="11"/>
        <color rgb="FF000000"/>
        <rFont val="맑은 고딕"/>
        <family val="3"/>
        <charset val="129"/>
      </rPr>
      <t xml:space="preserve"> </t>
    </r>
    <r>
      <rPr>
        <sz val="11"/>
        <color rgb="FF000000"/>
        <rFont val="맑은 고딕"/>
        <family val="3"/>
        <charset val="129"/>
      </rPr>
      <t>607</t>
    </r>
    <phoneticPr fontId="17" type="noConversion"/>
  </si>
  <si>
    <r>
      <t>서울시 송파구</t>
    </r>
    <r>
      <rPr>
        <sz val="11"/>
        <color rgb="FF000000"/>
        <rFont val="맑은 고딕"/>
        <family val="3"/>
        <charset val="129"/>
      </rPr>
      <t xml:space="preserve"> 가락동 1-2 가락3차 현대아파트 31동 1303호</t>
    </r>
    <phoneticPr fontId="17" type="noConversion"/>
  </si>
  <si>
    <t>공고</t>
    <phoneticPr fontId="17" type="noConversion"/>
  </si>
  <si>
    <t>군외</t>
    <phoneticPr fontId="17" type="noConversion"/>
  </si>
  <si>
    <t>대문</t>
    <phoneticPr fontId="17" type="noConversion"/>
  </si>
  <si>
    <t>산124</t>
    <phoneticPr fontId="17" type="noConversion"/>
  </si>
  <si>
    <t>군외면 당인리 383</t>
    <phoneticPr fontId="17" type="noConversion"/>
  </si>
  <si>
    <t>산109-95</t>
    <phoneticPr fontId="17" type="noConversion"/>
  </si>
  <si>
    <r>
      <t>서울시 은평구</t>
    </r>
    <r>
      <rPr>
        <sz val="11"/>
        <color rgb="FF000000"/>
        <rFont val="맑은 고딕"/>
        <family val="3"/>
        <charset val="129"/>
      </rPr>
      <t xml:space="preserve"> 응암동 738 해태드림타운 1307</t>
    </r>
    <phoneticPr fontId="17" type="noConversion"/>
  </si>
  <si>
    <t>삼두</t>
    <phoneticPr fontId="17" type="noConversion"/>
  </si>
  <si>
    <t>산99</t>
    <phoneticPr fontId="17" type="noConversion"/>
  </si>
  <si>
    <r>
      <t>진주시 평거동</t>
    </r>
    <r>
      <rPr>
        <sz val="11"/>
        <color rgb="FF000000"/>
        <rFont val="맑은 고딕"/>
        <family val="3"/>
        <charset val="129"/>
      </rPr>
      <t xml:space="preserve"> 751-3</t>
    </r>
    <phoneticPr fontId="17" type="noConversion"/>
  </si>
  <si>
    <t>금당육산1-0-1</t>
    <phoneticPr fontId="17" type="noConversion"/>
  </si>
  <si>
    <t>2024년 산불예방 숲가꾸기 사업 대상지</t>
    <phoneticPr fontId="17" type="noConversion"/>
  </si>
  <si>
    <t>지적
(ha)</t>
  </si>
  <si>
    <t>군외대문1-0-1</t>
    <phoneticPr fontId="17" type="noConversion"/>
  </si>
  <si>
    <t>금일충동1-0-1</t>
    <phoneticPr fontId="17" type="noConversion"/>
  </si>
  <si>
    <t>금일충동1-0-2</t>
    <phoneticPr fontId="17" type="noConversion"/>
  </si>
  <si>
    <t>서울 송파구 잠실로 88, 107동 2004호(잠실레이크팰리스)</t>
    <phoneticPr fontId="17" type="noConversion"/>
  </si>
  <si>
    <t>서울시 서초대로34가길 36, 501호(방배동산호나이스아파트)</t>
    <phoneticPr fontId="17" type="noConversion"/>
  </si>
  <si>
    <t>이*열</t>
    <phoneticPr fontId="17" type="noConversion"/>
  </si>
  <si>
    <t>신*원</t>
    <phoneticPr fontId="17" type="noConversion"/>
  </si>
  <si>
    <t>전*렬</t>
    <phoneticPr fontId="17" type="noConversion"/>
  </si>
  <si>
    <t>서*웅</t>
    <phoneticPr fontId="17" type="noConversion"/>
  </si>
  <si>
    <t>기*일</t>
    <phoneticPr fontId="17" type="noConversion"/>
  </si>
  <si>
    <t>강*훈</t>
    <phoneticPr fontId="17" type="noConversion"/>
  </si>
  <si>
    <t>서*남</t>
    <phoneticPr fontId="17" type="noConversion"/>
  </si>
  <si>
    <t>최*손</t>
    <phoneticPr fontId="17" type="noConversion"/>
  </si>
  <si>
    <t>강*자</t>
    <phoneticPr fontId="17" type="noConversion"/>
  </si>
  <si>
    <t>김*화</t>
    <phoneticPr fontId="17" type="noConversion"/>
  </si>
  <si>
    <t>서*현</t>
    <phoneticPr fontId="17" type="noConversion"/>
  </si>
  <si>
    <t>최*수</t>
    <phoneticPr fontId="17" type="noConversion"/>
  </si>
  <si>
    <t>방*완</t>
    <phoneticPr fontId="17" type="noConversion"/>
  </si>
  <si>
    <t>주식회사메*트</t>
    <phoneticPr fontId="17" type="noConversion"/>
  </si>
  <si>
    <t>전*남</t>
    <phoneticPr fontId="17" type="noConversion"/>
  </si>
  <si>
    <t>서*언</t>
    <phoneticPr fontId="17" type="noConversion"/>
  </si>
  <si>
    <t>김*숙</t>
    <phoneticPr fontId="17" type="noConversion"/>
  </si>
  <si>
    <t>고*석</t>
    <phoneticPr fontId="17" type="noConversion"/>
  </si>
  <si>
    <t>김*진</t>
    <phoneticPr fontId="17" type="noConversion"/>
  </si>
  <si>
    <t>최*석</t>
    <phoneticPr fontId="17" type="noConversion"/>
  </si>
  <si>
    <t>김*주</t>
    <phoneticPr fontId="17" type="noConversion"/>
  </si>
  <si>
    <t>심*형</t>
    <phoneticPr fontId="17" type="noConversion"/>
  </si>
  <si>
    <t>임*수</t>
    <phoneticPr fontId="17" type="noConversion"/>
  </si>
  <si>
    <t>서*희</t>
    <phoneticPr fontId="17" type="noConversion"/>
  </si>
  <si>
    <t>김*연</t>
    <phoneticPr fontId="17" type="noConversion"/>
  </si>
  <si>
    <t>채*근</t>
    <phoneticPr fontId="17" type="noConversion"/>
  </si>
  <si>
    <t>서*홍</t>
    <phoneticPr fontId="17" type="noConversion"/>
  </si>
  <si>
    <t>경주정씨양*공파당인리문중</t>
    <phoneticPr fontId="17" type="noConversion"/>
  </si>
  <si>
    <t>구*동</t>
    <phoneticPr fontId="17" type="noConversion"/>
  </si>
  <si>
    <t>선*웅</t>
    <phoneticPr fontId="17" type="noConversion"/>
  </si>
  <si>
    <t>최*순</t>
    <phoneticPr fontId="17" type="noConversion"/>
  </si>
  <si>
    <t>김*심</t>
    <phoneticPr fontId="17" type="noConversion"/>
  </si>
  <si>
    <t>김*돌</t>
    <phoneticPr fontId="17" type="noConversion"/>
  </si>
  <si>
    <t>서*만</t>
    <phoneticPr fontId="17" type="noConversion"/>
  </si>
  <si>
    <t>임*술</t>
    <phoneticPr fontId="17" type="noConversion"/>
  </si>
  <si>
    <t>임*촌</t>
    <phoneticPr fontId="17" type="noConversion"/>
  </si>
  <si>
    <t>원*순</t>
    <phoneticPr fontId="17" type="noConversion"/>
  </si>
  <si>
    <t>신*연</t>
    <phoneticPr fontId="17" type="noConversion"/>
  </si>
  <si>
    <t>김*손</t>
    <phoneticPr fontId="17" type="noConversion"/>
  </si>
  <si>
    <t>박*복</t>
    <phoneticPr fontId="17" type="noConversion"/>
  </si>
  <si>
    <t>서*손</t>
    <phoneticPr fontId="17" type="noConversion"/>
  </si>
  <si>
    <t>서*위</t>
    <phoneticPr fontId="17" type="noConversion"/>
  </si>
  <si>
    <t>홍*표</t>
    <phoneticPr fontId="17" type="noConversion"/>
  </si>
  <si>
    <t>김*철</t>
    <phoneticPr fontId="17" type="noConversion"/>
  </si>
  <si>
    <t>임*조</t>
    <phoneticPr fontId="17" type="noConversion"/>
  </si>
  <si>
    <t>서*우</t>
    <phoneticPr fontId="17" type="noConversion"/>
  </si>
  <si>
    <t>김*용</t>
    <phoneticPr fontId="17" type="noConversion"/>
  </si>
  <si>
    <t>최*홍</t>
    <phoneticPr fontId="17" type="noConversion"/>
  </si>
  <si>
    <t>김*자</t>
    <phoneticPr fontId="17" type="noConversion"/>
  </si>
  <si>
    <t>김*래</t>
    <phoneticPr fontId="17" type="noConversion"/>
  </si>
  <si>
    <t>임*국</t>
    <phoneticPr fontId="17" type="noConversion"/>
  </si>
  <si>
    <t>김*성</t>
    <phoneticPr fontId="1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</si>
</sst>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1">
    <numFmt numFmtId="41" formatCode="_-* #,##0_-;\-* #,##0_-;_-* &quot;-&quot;_-;_-@_-"/>
    <numFmt numFmtId="43" formatCode="_-* #,##0.00_-;\-* #,##0.00_-;_-* &quot;-&quot;??_-;_-@_-"/>
    <numFmt numFmtId="176" formatCode="0.00_ "/>
    <numFmt numFmtId="177" formatCode="0.00_);[Red]\(0.00\)"/>
    <numFmt numFmtId="178" formatCode="#,##0_ "/>
    <numFmt numFmtId="179" formatCode="0&quot;필지&quot;"/>
    <numFmt numFmtId="180" formatCode="_-* #,##0.00_-;\-* #,##0.00_-;_-* &quot;-&quot;_-;_-@_-"/>
    <numFmt numFmtId="181" formatCode="#,##0.00_);[Red]\(#,##0.00\)"/>
    <numFmt numFmtId="182" formatCode="0.00&quot;㎥&quot;"/>
    <numFmt numFmtId="183" formatCode="_-* #,##0_-;\-* #,##0_-;_-* &quot;-&quot;??_-;_-@_-"/>
    <numFmt numFmtId="184" formatCode="0.00&quot;톤&quot;"/>
  </numFmts>
  <fonts count="24" x14ac:knownFonts="1">
    <font>
      <sz val="11"/>
      <color rgb="FF000000"/>
      <name val="맑은 고딕"/>
    </font>
    <font>
      <sz val="11"/>
      <color rgb="FF000000"/>
      <name val="맑은 고딕"/>
      <family val="3"/>
      <charset val="129"/>
    </font>
    <font>
      <sz val="11"/>
      <color rgb="FF000000"/>
      <name val="돋움"/>
      <family val="3"/>
      <charset val="129"/>
    </font>
    <font>
      <b/>
      <sz val="11"/>
      <color rgb="FF000000"/>
      <name val="맑은 고딕"/>
      <family val="3"/>
      <charset val="129"/>
    </font>
    <font>
      <b/>
      <sz val="11"/>
      <color rgb="FF000000"/>
      <name val="돋움"/>
      <family val="3"/>
      <charset val="129"/>
    </font>
    <font>
      <sz val="11"/>
      <color rgb="FF92D050"/>
      <name val="맑은 고딕"/>
      <family val="3"/>
      <charset val="129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sz val="11"/>
      <color rgb="FF000000"/>
      <name val="굴림"/>
      <family val="3"/>
      <charset val="129"/>
    </font>
    <font>
      <sz val="10"/>
      <color rgb="FF000000"/>
      <name val="굴림"/>
      <family val="3"/>
      <charset val="129"/>
    </font>
    <font>
      <sz val="12"/>
      <color rgb="FF000000"/>
      <name val="굴림"/>
      <family val="3"/>
      <charset val="129"/>
    </font>
    <font>
      <sz val="11"/>
      <color rgb="FF0070C0"/>
      <name val="돋움"/>
      <family val="3"/>
      <charset val="129"/>
    </font>
    <font>
      <b/>
      <sz val="12"/>
      <color rgb="FF000000"/>
      <name val="굴림"/>
      <family val="3"/>
      <charset val="129"/>
    </font>
    <font>
      <b/>
      <sz val="11"/>
      <color rgb="FFFF0000"/>
      <name val="맑은 고딕"/>
      <family val="3"/>
      <charset val="129"/>
    </font>
    <font>
      <sz val="11"/>
      <color rgb="FFFF0000"/>
      <name val="굴림"/>
      <family val="3"/>
      <charset val="129"/>
    </font>
    <font>
      <sz val="16"/>
      <color rgb="FF000000"/>
      <name val="맑은 고딕"/>
      <family val="3"/>
      <charset val="129"/>
    </font>
    <font>
      <sz val="11"/>
      <color rgb="FF000000"/>
      <name val="맑은 고딕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1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rgb="FF000000"/>
      <name val="맑은 고딕"/>
      <family val="3"/>
      <charset val="129"/>
    </font>
    <font>
      <b/>
      <sz val="9"/>
      <color rgb="FF000000"/>
      <name val="맑은 고딕"/>
      <family val="3"/>
      <charset val="129"/>
    </font>
    <font>
      <sz val="20"/>
      <color rgb="FF000000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DCE6F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C6DAF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59999389629810485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7">
    <xf numFmtId="0" fontId="0" fillId="0" borderId="0">
      <alignment vertical="center"/>
    </xf>
    <xf numFmtId="41" fontId="16" fillId="0" borderId="0">
      <alignment vertical="center"/>
    </xf>
    <xf numFmtId="0" fontId="0" fillId="0" borderId="0" xfId="0" applyNumberFormat="1" applyFont="1">
      <alignment vertical="center"/>
    </xf>
    <xf numFmtId="0" fontId="16" fillId="0" borderId="0">
      <alignment vertical="center"/>
    </xf>
    <xf numFmtId="41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</cellStyleXfs>
  <cellXfs count="235">
    <xf numFmtId="0" fontId="0" fillId="0" borderId="0" xfId="0" applyNumberFormat="1">
      <alignment vertical="center"/>
    </xf>
    <xf numFmtId="0" fontId="0" fillId="0" borderId="0" xfId="0" applyNumberFormat="1">
      <alignment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vertical="center" shrinkToFit="1"/>
    </xf>
    <xf numFmtId="177" fontId="0" fillId="0" borderId="0" xfId="0" applyNumberFormat="1" applyFont="1">
      <alignment vertical="center"/>
    </xf>
    <xf numFmtId="178" fontId="0" fillId="0" borderId="0" xfId="0" applyNumberFormat="1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Border="1" applyAlignment="1">
      <alignment vertical="center" shrinkToFit="1"/>
    </xf>
    <xf numFmtId="0" fontId="3" fillId="2" borderId="1" xfId="0" applyNumberFormat="1" applyFont="1" applyFill="1" applyBorder="1" applyAlignment="1">
      <alignment vertical="center" shrinkToFit="1"/>
    </xf>
    <xf numFmtId="0" fontId="0" fillId="0" borderId="0" xfId="0" applyNumberFormat="1" applyAlignment="1">
      <alignment vertical="center" shrinkToFit="1"/>
    </xf>
    <xf numFmtId="0" fontId="2" fillId="0" borderId="1" xfId="0" applyNumberFormat="1" applyFont="1" applyBorder="1" applyAlignment="1">
      <alignment horizontal="center" vertical="center"/>
    </xf>
    <xf numFmtId="0" fontId="2" fillId="0" borderId="1" xfId="3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left" vertical="center" shrinkToFi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shrinkToFit="1"/>
    </xf>
    <xf numFmtId="180" fontId="0" fillId="0" borderId="1" xfId="1" applyNumberFormat="1" applyFont="1" applyBorder="1" applyAlignment="1">
      <alignment horizontal="right" vertical="center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 shrinkToFit="1"/>
    </xf>
    <xf numFmtId="0" fontId="0" fillId="0" borderId="1" xfId="0" applyNumberFormat="1" applyFont="1" applyBorder="1" applyAlignment="1">
      <alignment vertical="center"/>
    </xf>
    <xf numFmtId="0" fontId="2" fillId="0" borderId="0" xfId="5" applyNumberFormat="1">
      <alignment vertical="center"/>
    </xf>
    <xf numFmtId="2" fontId="0" fillId="0" borderId="1" xfId="0" applyNumberFormat="1" applyFont="1" applyBorder="1" applyAlignment="1">
      <alignment horizontal="center" vertical="center"/>
    </xf>
    <xf numFmtId="2" fontId="0" fillId="3" borderId="1" xfId="0" applyNumberFormat="1" applyFont="1" applyFill="1" applyBorder="1" applyAlignment="1">
      <alignment horizontal="center" vertical="center"/>
    </xf>
    <xf numFmtId="0" fontId="0" fillId="3" borderId="1" xfId="0" applyNumberFormat="1" applyFont="1" applyFill="1" applyBorder="1" applyAlignment="1">
      <alignment horizontal="center" vertical="center" shrinkToFit="1"/>
    </xf>
    <xf numFmtId="0" fontId="5" fillId="3" borderId="1" xfId="0" applyNumberFormat="1" applyFont="1" applyFill="1" applyBorder="1" applyAlignment="1">
      <alignment horizontal="center" vertical="center" shrinkToFit="1"/>
    </xf>
    <xf numFmtId="179" fontId="4" fillId="2" borderId="1" xfId="6" applyNumberFormat="1" applyFont="1" applyFill="1" applyBorder="1" applyAlignment="1">
      <alignment horizontal="left" vertical="center" shrinkToFit="1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center" vertical="center" shrinkToFit="1"/>
    </xf>
    <xf numFmtId="0" fontId="2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vertical="center"/>
    </xf>
    <xf numFmtId="0" fontId="0" fillId="0" borderId="1" xfId="0" applyNumberFormat="1" applyFont="1" applyBorder="1" applyAlignment="1">
      <alignment horizontal="left" vertical="center" shrinkToFit="1"/>
    </xf>
    <xf numFmtId="0" fontId="0" fillId="3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Border="1" applyAlignment="1">
      <alignment vertical="center" shrinkToFit="1"/>
    </xf>
    <xf numFmtId="0" fontId="0" fillId="0" borderId="1" xfId="0" applyNumberFormat="1" applyFont="1" applyBorder="1">
      <alignment vertical="center"/>
    </xf>
    <xf numFmtId="0" fontId="0" fillId="0" borderId="1" xfId="0" applyNumberFormat="1" applyFont="1" applyBorder="1" applyAlignment="1">
      <alignment horizontal="left" vertical="center" shrinkToFit="1"/>
    </xf>
    <xf numFmtId="176" fontId="4" fillId="2" borderId="1" xfId="0" applyNumberFormat="1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>
      <alignment horizontal="left" vertical="center" shrinkToFit="1"/>
    </xf>
    <xf numFmtId="0" fontId="3" fillId="2" borderId="1" xfId="0" applyNumberFormat="1" applyFont="1" applyFill="1" applyBorder="1" applyAlignment="1">
      <alignment vertical="center" shrinkToFit="1"/>
    </xf>
    <xf numFmtId="0" fontId="0" fillId="0" borderId="1" xfId="0" applyNumberFormat="1" applyFont="1" applyFill="1" applyBorder="1" applyAlignment="1">
      <alignment vertical="center"/>
    </xf>
    <xf numFmtId="0" fontId="0" fillId="0" borderId="1" xfId="0" applyNumberFormat="1" applyFont="1" applyFill="1" applyBorder="1" applyAlignment="1">
      <alignment horizontal="left" vertical="center" shrinkToFit="1"/>
    </xf>
    <xf numFmtId="0" fontId="0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>
      <alignment vertical="center"/>
    </xf>
    <xf numFmtId="49" fontId="0" fillId="0" borderId="1" xfId="0" applyNumberFormat="1" applyFont="1" applyBorder="1" applyAlignment="1">
      <alignment horizontal="left" vertical="center" shrinkToFit="1"/>
    </xf>
    <xf numFmtId="49" fontId="0" fillId="0" borderId="1" xfId="0" applyNumberFormat="1" applyFont="1" applyFill="1" applyBorder="1" applyAlignment="1">
      <alignment horizontal="left" vertical="center" shrinkToFit="1"/>
    </xf>
    <xf numFmtId="0" fontId="0" fillId="3" borderId="1" xfId="0" applyNumberFormat="1" applyFont="1" applyFill="1" applyBorder="1" applyAlignment="1">
      <alignment horizontal="left" vertical="center" shrinkToFit="1"/>
    </xf>
    <xf numFmtId="17" fontId="0" fillId="0" borderId="1" xfId="0" applyNumberFormat="1" applyFont="1" applyFill="1" applyBorder="1" applyAlignment="1">
      <alignment horizontal="left" vertical="center" shrinkToFit="1"/>
    </xf>
    <xf numFmtId="179" fontId="4" fillId="4" borderId="1" xfId="6" applyNumberFormat="1" applyFont="1" applyFill="1" applyBorder="1" applyAlignment="1">
      <alignment horizontal="center" vertical="center" shrinkToFit="1"/>
    </xf>
    <xf numFmtId="177" fontId="3" fillId="4" borderId="1" xfId="0" applyNumberFormat="1" applyFont="1" applyFill="1" applyBorder="1" applyAlignment="1">
      <alignment horizontal="center" vertical="center"/>
    </xf>
    <xf numFmtId="0" fontId="3" fillId="4" borderId="1" xfId="0" applyNumberFormat="1" applyFont="1" applyFill="1" applyBorder="1" applyAlignment="1">
      <alignment horizontal="center" vertical="center" shrinkToFit="1"/>
    </xf>
    <xf numFmtId="0" fontId="3" fillId="4" borderId="1" xfId="0" applyNumberFormat="1" applyFont="1" applyFill="1" applyBorder="1" applyAlignment="1">
      <alignment horizontal="left" vertical="center" shrinkToFit="1"/>
    </xf>
    <xf numFmtId="177" fontId="0" fillId="0" borderId="1" xfId="0" applyNumberFormat="1" applyFont="1" applyBorder="1" applyAlignment="1">
      <alignment horizontal="right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7" fontId="0" fillId="0" borderId="0" xfId="0" applyNumberFormat="1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2" fontId="0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Alignment="1">
      <alignment horizontal="center" vertical="center"/>
    </xf>
    <xf numFmtId="2" fontId="0" fillId="0" borderId="1" xfId="0" applyNumberFormat="1" applyFont="1" applyBorder="1" applyAlignment="1">
      <alignment horizontal="center" vertical="center"/>
    </xf>
    <xf numFmtId="0" fontId="6" fillId="0" borderId="0" xfId="0" applyNumberFormat="1" applyFont="1">
      <alignment vertical="center"/>
    </xf>
    <xf numFmtId="0" fontId="6" fillId="0" borderId="1" xfId="0" applyNumberFormat="1" applyFont="1" applyFill="1" applyBorder="1" applyAlignment="1">
      <alignment horizontal="left" vertical="center" shrinkToFit="1"/>
    </xf>
    <xf numFmtId="0" fontId="0" fillId="0" borderId="2" xfId="0" applyNumberFormat="1" applyBorder="1" applyAlignment="1">
      <alignment horizontal="center" vertical="center" shrinkToFit="1"/>
    </xf>
    <xf numFmtId="0" fontId="7" fillId="0" borderId="1" xfId="0" applyNumberFormat="1" applyFont="1" applyBorder="1" applyAlignment="1">
      <alignment horizontal="center" vertical="center"/>
    </xf>
    <xf numFmtId="0" fontId="7" fillId="0" borderId="1" xfId="3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right" vertical="center"/>
    </xf>
    <xf numFmtId="177" fontId="8" fillId="0" borderId="1" xfId="0" applyNumberFormat="1" applyFont="1" applyFill="1" applyBorder="1" applyAlignment="1">
      <alignment vertical="center"/>
    </xf>
    <xf numFmtId="180" fontId="3" fillId="4" borderId="1" xfId="1" applyNumberFormat="1" applyFont="1" applyFill="1" applyBorder="1" applyAlignment="1">
      <alignment horizontal="center" vertical="center" shrinkToFit="1"/>
    </xf>
    <xf numFmtId="0" fontId="8" fillId="0" borderId="1" xfId="0" applyNumberFormat="1" applyFont="1" applyBorder="1" applyAlignment="1">
      <alignment vertical="center" shrinkToFit="1"/>
    </xf>
    <xf numFmtId="2" fontId="8" fillId="0" borderId="1" xfId="0" applyNumberFormat="1" applyFont="1" applyFill="1" applyBorder="1" applyAlignment="1">
      <alignment vertical="center"/>
    </xf>
    <xf numFmtId="0" fontId="0" fillId="0" borderId="0" xfId="0" applyNumberFormat="1" applyFont="1" applyAlignment="1">
      <alignment vertical="center" shrinkToFit="1"/>
    </xf>
    <xf numFmtId="181" fontId="9" fillId="0" borderId="1" xfId="4" applyNumberFormat="1" applyFont="1" applyFill="1" applyBorder="1" applyAlignment="1">
      <alignment horizontal="right" vertical="center"/>
    </xf>
    <xf numFmtId="0" fontId="0" fillId="0" borderId="0" xfId="0" applyNumberFormat="1" applyFont="1">
      <alignment vertical="center"/>
    </xf>
    <xf numFmtId="0" fontId="0" fillId="0" borderId="0" xfId="0" applyNumberFormat="1" applyFont="1" applyAlignment="1">
      <alignment horizontal="center" vertical="center"/>
    </xf>
    <xf numFmtId="177" fontId="0" fillId="0" borderId="0" xfId="0" applyNumberFormat="1" applyFont="1">
      <alignment vertical="center"/>
    </xf>
    <xf numFmtId="177" fontId="0" fillId="0" borderId="1" xfId="0" applyNumberFormat="1" applyFont="1" applyBorder="1" applyAlignment="1">
      <alignment horizontal="center" vertical="center" wrapText="1"/>
    </xf>
    <xf numFmtId="179" fontId="10" fillId="0" borderId="1" xfId="5" applyNumberFormat="1" applyFont="1" applyBorder="1" applyAlignment="1">
      <alignment horizontal="center" vertical="center" shrinkToFit="1"/>
    </xf>
    <xf numFmtId="180" fontId="10" fillId="0" borderId="1" xfId="1" applyNumberFormat="1" applyFont="1" applyFill="1" applyBorder="1" applyAlignment="1">
      <alignment horizontal="left" vertical="center" indent="1" shrinkToFit="1"/>
    </xf>
    <xf numFmtId="180" fontId="10" fillId="0" borderId="1" xfId="1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/>
    </xf>
    <xf numFmtId="180" fontId="0" fillId="0" borderId="0" xfId="1" applyNumberFormat="1" applyFont="1">
      <alignment vertical="center"/>
    </xf>
    <xf numFmtId="180" fontId="0" fillId="0" borderId="1" xfId="1" applyNumberFormat="1" applyFont="1" applyBorder="1">
      <alignment vertical="center"/>
    </xf>
    <xf numFmtId="180" fontId="0" fillId="0" borderId="1" xfId="1" applyNumberFormat="1" applyFont="1" applyBorder="1">
      <alignment vertical="center"/>
    </xf>
    <xf numFmtId="180" fontId="0" fillId="0" borderId="0" xfId="1" applyNumberFormat="1" applyFont="1">
      <alignment vertical="center"/>
    </xf>
    <xf numFmtId="0" fontId="0" fillId="0" borderId="0" xfId="0" applyNumberFormat="1" applyFont="1" applyAlignment="1">
      <alignment horizontal="left" vertical="center" shrinkToFit="1"/>
    </xf>
    <xf numFmtId="0" fontId="0" fillId="0" borderId="1" xfId="0" applyNumberFormat="1" applyFont="1" applyBorder="1" applyAlignment="1">
      <alignment horizontal="left" vertical="center" shrinkToFit="1"/>
    </xf>
    <xf numFmtId="179" fontId="4" fillId="4" borderId="1" xfId="6" applyNumberFormat="1" applyFont="1" applyFill="1" applyBorder="1" applyAlignment="1">
      <alignment horizontal="left" vertical="center" shrinkToFit="1"/>
    </xf>
    <xf numFmtId="0" fontId="0" fillId="0" borderId="1" xfId="0" applyNumberFormat="1" applyBorder="1" applyAlignment="1">
      <alignment horizontal="left" vertical="center"/>
    </xf>
    <xf numFmtId="0" fontId="0" fillId="0" borderId="0" xfId="0" applyNumberFormat="1" applyFont="1" applyAlignment="1">
      <alignment horizontal="left" vertical="center" shrinkToFit="1"/>
    </xf>
    <xf numFmtId="177" fontId="0" fillId="0" borderId="0" xfId="0" applyNumberFormat="1" applyFont="1" applyFill="1">
      <alignment vertical="center"/>
    </xf>
    <xf numFmtId="177" fontId="0" fillId="0" borderId="1" xfId="0" applyNumberFormat="1" applyFont="1" applyFill="1" applyBorder="1" applyAlignment="1">
      <alignment horizontal="center" vertical="center" wrapText="1"/>
    </xf>
    <xf numFmtId="180" fontId="0" fillId="0" borderId="1" xfId="0" applyNumberFormat="1" applyFill="1" applyBorder="1">
      <alignment vertical="center"/>
    </xf>
    <xf numFmtId="177" fontId="0" fillId="0" borderId="0" xfId="0" applyNumberFormat="1" applyFont="1" applyFill="1">
      <alignment vertical="center"/>
    </xf>
    <xf numFmtId="41" fontId="10" fillId="0" borderId="1" xfId="1" applyNumberFormat="1" applyFont="1" applyFill="1" applyBorder="1" applyAlignment="1">
      <alignment horizontal="center" vertical="center" shrinkToFit="1"/>
    </xf>
    <xf numFmtId="0" fontId="11" fillId="0" borderId="0" xfId="5" applyNumberFormat="1" applyFont="1">
      <alignment vertical="center"/>
    </xf>
    <xf numFmtId="0" fontId="8" fillId="0" borderId="1" xfId="0" applyNumberFormat="1" applyFont="1" applyBorder="1" applyAlignment="1">
      <alignment horizontal="center" vertical="center" shrinkToFit="1"/>
    </xf>
    <xf numFmtId="0" fontId="2" fillId="0" borderId="0" xfId="5" applyNumberFormat="1" applyAlignment="1">
      <alignment horizontal="right" vertical="center"/>
    </xf>
    <xf numFmtId="0" fontId="2" fillId="0" borderId="0" xfId="5" applyNumberFormat="1" applyAlignment="1">
      <alignment horizontal="left" vertical="center"/>
    </xf>
    <xf numFmtId="2" fontId="0" fillId="0" borderId="1" xfId="0" applyNumberFormat="1" applyFont="1" applyBorder="1">
      <alignment vertical="center"/>
    </xf>
    <xf numFmtId="0" fontId="8" fillId="0" borderId="1" xfId="0" applyNumberFormat="1" applyFont="1" applyFill="1" applyBorder="1" applyAlignment="1">
      <alignment horizontal="center" vertical="center" shrinkToFit="1"/>
    </xf>
    <xf numFmtId="182" fontId="10" fillId="0" borderId="1" xfId="5" applyNumberFormat="1" applyFont="1" applyBorder="1" applyAlignment="1">
      <alignment horizontal="right" vertical="center" shrinkToFit="1"/>
    </xf>
    <xf numFmtId="184" fontId="10" fillId="0" borderId="1" xfId="5" applyNumberFormat="1" applyFont="1" applyBorder="1" applyAlignment="1">
      <alignment horizontal="right" vertical="center" shrinkToFit="1"/>
    </xf>
    <xf numFmtId="0" fontId="7" fillId="0" borderId="0" xfId="5" applyNumberFormat="1" applyFont="1">
      <alignment vertical="center"/>
    </xf>
    <xf numFmtId="43" fontId="7" fillId="0" borderId="0" xfId="5" applyNumberFormat="1" applyFont="1">
      <alignment vertical="center"/>
    </xf>
    <xf numFmtId="183" fontId="10" fillId="0" borderId="1" xfId="5" applyNumberFormat="1" applyFont="1" applyFill="1" applyBorder="1">
      <alignment vertical="center"/>
    </xf>
    <xf numFmtId="0" fontId="10" fillId="0" borderId="1" xfId="5" applyNumberFormat="1" applyFont="1" applyBorder="1" applyAlignment="1">
      <alignment horizontal="center" vertical="center" shrinkToFit="1"/>
    </xf>
    <xf numFmtId="0" fontId="10" fillId="0" borderId="1" xfId="5" applyNumberFormat="1" applyFont="1" applyBorder="1" applyAlignment="1">
      <alignment horizontal="center" vertical="center" wrapText="1" shrinkToFit="1"/>
    </xf>
    <xf numFmtId="41" fontId="10" fillId="0" borderId="1" xfId="1" applyNumberFormat="1" applyFont="1" applyFill="1" applyBorder="1" applyAlignment="1">
      <alignment horizontal="center" vertical="center" wrapText="1" shrinkToFit="1"/>
    </xf>
    <xf numFmtId="0" fontId="12" fillId="0" borderId="1" xfId="5" applyNumberFormat="1" applyFont="1" applyBorder="1" applyAlignment="1">
      <alignment horizontal="center" vertical="center" shrinkToFit="1"/>
    </xf>
    <xf numFmtId="179" fontId="12" fillId="0" borderId="1" xfId="5" applyNumberFormat="1" applyFont="1" applyBorder="1" applyAlignment="1">
      <alignment horizontal="center" vertical="center" shrinkToFit="1"/>
    </xf>
    <xf numFmtId="2" fontId="12" fillId="0" borderId="1" xfId="4" applyNumberFormat="1" applyFont="1" applyBorder="1" applyAlignment="1">
      <alignment horizontal="center" vertical="center" shrinkToFit="1"/>
    </xf>
    <xf numFmtId="41" fontId="12" fillId="0" borderId="1" xfId="1" applyNumberFormat="1" applyFont="1" applyBorder="1" applyAlignment="1">
      <alignment horizontal="center" vertical="center" shrinkToFit="1"/>
    </xf>
    <xf numFmtId="0" fontId="10" fillId="0" borderId="1" xfId="5" applyNumberFormat="1" applyFont="1" applyBorder="1" applyAlignment="1">
      <alignment horizontal="center" vertical="center" wrapText="1" shrinkToFit="1"/>
    </xf>
    <xf numFmtId="0" fontId="10" fillId="0" borderId="1" xfId="5" applyNumberFormat="1" applyFont="1" applyBorder="1" applyAlignment="1">
      <alignment horizontal="center" vertical="center" wrapText="1" shrinkToFit="1"/>
    </xf>
    <xf numFmtId="0" fontId="10" fillId="0" borderId="1" xfId="5" applyNumberFormat="1" applyFont="1" applyBorder="1" applyAlignment="1">
      <alignment horizontal="center" vertical="center" wrapText="1" shrinkToFit="1"/>
    </xf>
    <xf numFmtId="0" fontId="0" fillId="0" borderId="0" xfId="0" applyNumberFormat="1" applyAlignment="1">
      <alignment horizontal="right" vertical="center"/>
    </xf>
    <xf numFmtId="0" fontId="0" fillId="0" borderId="0" xfId="0" applyNumberFormat="1" applyAlignment="1">
      <alignment horizontal="right" vertical="center"/>
    </xf>
    <xf numFmtId="180" fontId="3" fillId="4" borderId="0" xfId="1" applyNumberFormat="1" applyFont="1" applyFill="1" applyBorder="1" applyAlignment="1">
      <alignment horizontal="center" vertical="center" shrinkToFit="1"/>
    </xf>
    <xf numFmtId="180" fontId="13" fillId="0" borderId="0" xfId="0" applyNumberFormat="1" applyFont="1">
      <alignment vertical="center"/>
    </xf>
    <xf numFmtId="0" fontId="0" fillId="0" borderId="0" xfId="0" applyNumberFormat="1" applyFont="1" applyFill="1" applyBorder="1" applyAlignment="1" applyProtection="1">
      <alignment vertical="center"/>
    </xf>
    <xf numFmtId="0" fontId="0" fillId="0" borderId="0" xfId="2" applyNumberFormat="1" applyFont="1" applyFill="1" applyBorder="1" applyAlignment="1" applyProtection="1">
      <alignment vertical="center"/>
      <protection locked="0"/>
    </xf>
    <xf numFmtId="0" fontId="8" fillId="0" borderId="1" xfId="0" applyNumberFormat="1" applyFont="1" applyFill="1" applyBorder="1" applyAlignment="1" applyProtection="1">
      <alignment horizontal="center" vertical="center" shrinkToFit="1"/>
      <protection locked="0"/>
    </xf>
    <xf numFmtId="0" fontId="0" fillId="0" borderId="1" xfId="1" applyNumberFormat="1" applyFont="1" applyFill="1" applyBorder="1" applyProtection="1">
      <alignment vertical="center"/>
      <protection locked="0"/>
    </xf>
    <xf numFmtId="0" fontId="0" fillId="0" borderId="1" xfId="0" applyNumberFormat="1" applyFont="1" applyFill="1" applyBorder="1" applyProtection="1">
      <alignment vertical="center"/>
      <protection locked="0"/>
    </xf>
    <xf numFmtId="0" fontId="8" fillId="0" borderId="1" xfId="0" applyNumberFormat="1" applyFont="1" applyFill="1" applyBorder="1" applyAlignment="1" applyProtection="1">
      <alignment horizontal="right" vertical="center"/>
      <protection locked="0"/>
    </xf>
    <xf numFmtId="0" fontId="8" fillId="0" borderId="1" xfId="0" applyNumberFormat="1" applyFont="1" applyFill="1" applyBorder="1" applyAlignment="1" applyProtection="1">
      <alignment vertical="center"/>
      <protection locked="0"/>
    </xf>
    <xf numFmtId="0" fontId="0" fillId="0" borderId="0" xfId="0" applyNumberFormat="1" applyFont="1" applyFill="1" applyBorder="1" applyAlignment="1" applyProtection="1">
      <alignment horizontal="right" vertical="center"/>
      <protection locked="0"/>
    </xf>
    <xf numFmtId="0" fontId="13" fillId="0" borderId="0" xfId="0" applyNumberFormat="1" applyFont="1" applyFill="1" applyBorder="1" applyProtection="1">
      <alignment vertical="center"/>
      <protection locked="0"/>
    </xf>
    <xf numFmtId="2" fontId="0" fillId="0" borderId="1" xfId="1" applyNumberFormat="1" applyFont="1" applyFill="1" applyBorder="1" applyProtection="1">
      <alignment vertical="center"/>
      <protection locked="0"/>
    </xf>
    <xf numFmtId="0" fontId="0" fillId="0" borderId="0" xfId="2" applyNumberFormat="1" applyFont="1" applyAlignment="1">
      <alignment horizontal="right" vertical="center"/>
    </xf>
    <xf numFmtId="0" fontId="6" fillId="0" borderId="0" xfId="2" applyNumberFormat="1" applyFont="1" applyAlignment="1">
      <alignment vertical="center"/>
    </xf>
    <xf numFmtId="177" fontId="14" fillId="0" borderId="1" xfId="0" applyNumberFormat="1" applyFont="1" applyFill="1" applyBorder="1" applyAlignment="1">
      <alignment horizontal="right" vertical="center"/>
    </xf>
    <xf numFmtId="177" fontId="14" fillId="0" borderId="1" xfId="0" applyNumberFormat="1" applyFont="1" applyFill="1" applyBorder="1" applyAlignment="1">
      <alignment vertical="center"/>
    </xf>
    <xf numFmtId="0" fontId="6" fillId="0" borderId="0" xfId="0" applyNumberFormat="1" applyFont="1" applyAlignment="1">
      <alignment horizontal="right" vertical="center"/>
    </xf>
    <xf numFmtId="0" fontId="6" fillId="0" borderId="0" xfId="2" applyNumberFormat="1" applyFont="1" applyAlignment="1">
      <alignment horizontal="right" vertical="center"/>
    </xf>
    <xf numFmtId="180" fontId="13" fillId="0" borderId="0" xfId="0" applyNumberFormat="1" applyFont="1">
      <alignment vertical="center"/>
    </xf>
    <xf numFmtId="0" fontId="0" fillId="0" borderId="0" xfId="2" applyNumberFormat="1" applyFont="1" applyFill="1" applyBorder="1" applyAlignment="1" applyProtection="1">
      <alignment horizontal="right" vertical="center"/>
      <protection locked="0"/>
    </xf>
    <xf numFmtId="0" fontId="13" fillId="0" borderId="0" xfId="0" applyNumberFormat="1" applyFont="1" applyFill="1" applyBorder="1" applyProtection="1">
      <alignment vertical="center"/>
      <protection locked="0"/>
    </xf>
    <xf numFmtId="180" fontId="0" fillId="0" borderId="1" xfId="1" applyNumberFormat="1" applyFont="1" applyBorder="1">
      <alignment vertical="center"/>
    </xf>
    <xf numFmtId="0" fontId="0" fillId="0" borderId="0" xfId="0" applyNumberFormat="1" applyFont="1" applyAlignment="1">
      <alignment horizontal="right" vertical="center"/>
    </xf>
    <xf numFmtId="0" fontId="0" fillId="0" borderId="1" xfId="1" applyNumberFormat="1" applyFont="1" applyFill="1" applyBorder="1" applyAlignment="1" applyProtection="1">
      <alignment horizontal="center" vertical="center"/>
      <protection locked="0"/>
    </xf>
    <xf numFmtId="180" fontId="1" fillId="0" borderId="1" xfId="1" applyNumberFormat="1" applyFont="1" applyBorder="1">
      <alignment vertical="center"/>
    </xf>
    <xf numFmtId="179" fontId="4" fillId="6" borderId="1" xfId="6" applyNumberFormat="1" applyFont="1" applyFill="1" applyBorder="1" applyAlignment="1">
      <alignment horizontal="left" vertical="center" shrinkToFit="1"/>
    </xf>
    <xf numFmtId="180" fontId="3" fillId="6" borderId="1" xfId="1" applyNumberFormat="1" applyFont="1" applyFill="1" applyBorder="1" applyAlignment="1">
      <alignment horizontal="center" vertical="center" shrinkToFit="1"/>
    </xf>
    <xf numFmtId="0" fontId="19" fillId="0" borderId="0" xfId="0" applyNumberFormat="1" applyFont="1" applyAlignment="1">
      <alignment horizontal="right" vertical="center"/>
    </xf>
    <xf numFmtId="0" fontId="19" fillId="0" borderId="0" xfId="2" applyNumberFormat="1" applyFont="1" applyAlignment="1">
      <alignment horizontal="right" vertical="center"/>
    </xf>
    <xf numFmtId="180" fontId="20" fillId="0" borderId="0" xfId="0" applyNumberFormat="1" applyFont="1">
      <alignment vertical="center"/>
    </xf>
    <xf numFmtId="0" fontId="19" fillId="0" borderId="0" xfId="2" applyNumberFormat="1" applyFont="1" applyAlignment="1">
      <alignment vertical="center"/>
    </xf>
    <xf numFmtId="0" fontId="1" fillId="0" borderId="1" xfId="0" applyNumberFormat="1" applyFont="1" applyFill="1" applyBorder="1" applyAlignment="1">
      <alignment horizontal="left" vertical="center"/>
    </xf>
    <xf numFmtId="0" fontId="15" fillId="0" borderId="0" xfId="0" applyNumberFormat="1" applyFont="1" applyAlignment="1">
      <alignment horizontal="center" vertical="center"/>
    </xf>
    <xf numFmtId="180" fontId="1" fillId="0" borderId="1" xfId="1" applyNumberFormat="1" applyFont="1" applyBorder="1" applyAlignment="1">
      <alignment horizontal="center" vertical="center"/>
    </xf>
    <xf numFmtId="0" fontId="1" fillId="0" borderId="1" xfId="1" applyNumberFormat="1" applyFont="1" applyFill="1" applyBorder="1" applyAlignment="1" applyProtection="1">
      <alignment horizontal="center" vertical="center"/>
      <protection locked="0"/>
    </xf>
    <xf numFmtId="0" fontId="8" fillId="0" borderId="0" xfId="0" applyNumberFormat="1" applyFont="1" applyBorder="1" applyAlignment="1">
      <alignment horizontal="center" vertical="center" shrinkToFit="1"/>
    </xf>
    <xf numFmtId="0" fontId="3" fillId="5" borderId="0" xfId="0" applyNumberFormat="1" applyFont="1" applyFill="1" applyBorder="1" applyAlignment="1">
      <alignment horizontal="center" vertical="center" shrinkToFit="1"/>
    </xf>
    <xf numFmtId="180" fontId="3" fillId="6" borderId="0" xfId="1" applyNumberFormat="1" applyFont="1" applyFill="1" applyBorder="1" applyAlignment="1">
      <alignment horizontal="center" vertical="center" shrinkToFit="1"/>
    </xf>
    <xf numFmtId="0" fontId="18" fillId="0" borderId="0" xfId="0" applyNumberFormat="1" applyFont="1" applyBorder="1" applyAlignment="1">
      <alignment horizontal="center" vertical="center" shrinkToFit="1"/>
    </xf>
    <xf numFmtId="0" fontId="14" fillId="0" borderId="0" xfId="0" applyNumberFormat="1" applyFont="1" applyBorder="1" applyAlignment="1">
      <alignment horizontal="center" vertical="center" shrinkToFit="1"/>
    </xf>
    <xf numFmtId="0" fontId="8" fillId="0" borderId="0" xfId="0" applyNumberFormat="1" applyFont="1" applyFill="1" applyBorder="1" applyAlignment="1" applyProtection="1">
      <alignment horizontal="center" vertical="center" shrinkToFit="1"/>
      <protection locked="0"/>
    </xf>
    <xf numFmtId="0" fontId="8" fillId="7" borderId="0" xfId="0" applyNumberFormat="1" applyFont="1" applyFill="1" applyBorder="1" applyAlignment="1" applyProtection="1">
      <alignment horizontal="center" vertical="center" shrinkToFit="1"/>
      <protection locked="0"/>
    </xf>
    <xf numFmtId="180" fontId="1" fillId="0" borderId="1" xfId="1" applyNumberFormat="1" applyFont="1" applyFill="1" applyBorder="1">
      <alignment vertical="center"/>
    </xf>
    <xf numFmtId="2" fontId="0" fillId="0" borderId="1" xfId="0" applyNumberFormat="1" applyFont="1" applyFill="1" applyBorder="1">
      <alignment vertical="center"/>
    </xf>
    <xf numFmtId="180" fontId="0" fillId="0" borderId="1" xfId="1" applyNumberFormat="1" applyFont="1" applyFill="1" applyBorder="1">
      <alignment vertical="center"/>
    </xf>
    <xf numFmtId="180" fontId="1" fillId="0" borderId="1" xfId="1" applyNumberFormat="1" applyFont="1" applyFill="1" applyBorder="1" applyAlignment="1">
      <alignment horizontal="center" vertical="center"/>
    </xf>
    <xf numFmtId="180" fontId="1" fillId="0" borderId="1" xfId="1" applyNumberFormat="1" applyFont="1" applyFill="1" applyBorder="1" applyAlignment="1">
      <alignment horizontal="center" vertical="center" shrinkToFit="1"/>
    </xf>
    <xf numFmtId="180" fontId="3" fillId="0" borderId="1" xfId="1" applyNumberFormat="1" applyFont="1" applyFill="1" applyBorder="1" applyAlignment="1">
      <alignment horizontal="center" vertical="center" shrinkToFit="1"/>
    </xf>
    <xf numFmtId="0" fontId="3" fillId="0" borderId="1" xfId="0" applyNumberFormat="1" applyFont="1" applyFill="1" applyBorder="1" applyAlignment="1">
      <alignment horizontal="center" vertical="center" shrinkToFit="1"/>
    </xf>
    <xf numFmtId="0" fontId="0" fillId="0" borderId="1" xfId="0" applyNumberFormat="1" applyFont="1" applyFill="1" applyBorder="1" applyAlignment="1">
      <alignment horizontal="left" vertical="center"/>
    </xf>
    <xf numFmtId="180" fontId="0" fillId="0" borderId="1" xfId="1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 applyProtection="1">
      <alignment horizontal="left" vertical="center"/>
      <protection locked="0"/>
    </xf>
    <xf numFmtId="0" fontId="18" fillId="0" borderId="1" xfId="0" applyNumberFormat="1" applyFont="1" applyFill="1" applyBorder="1" applyAlignment="1">
      <alignment horizontal="center" vertical="center"/>
    </xf>
    <xf numFmtId="0" fontId="18" fillId="0" borderId="1" xfId="0" applyNumberFormat="1" applyFont="1" applyFill="1" applyBorder="1" applyAlignment="1">
      <alignment horizontal="center" vertical="center" shrinkToFit="1"/>
    </xf>
    <xf numFmtId="49" fontId="19" fillId="0" borderId="1" xfId="0" applyNumberFormat="1" applyFont="1" applyFill="1" applyBorder="1" applyAlignment="1" applyProtection="1">
      <alignment horizontal="left" vertical="center"/>
      <protection locked="0"/>
    </xf>
    <xf numFmtId="180" fontId="19" fillId="0" borderId="1" xfId="1" applyNumberFormat="1" applyFont="1" applyFill="1" applyBorder="1">
      <alignment vertical="center"/>
    </xf>
    <xf numFmtId="2" fontId="19" fillId="0" borderId="1" xfId="0" applyNumberFormat="1" applyFont="1" applyFill="1" applyBorder="1">
      <alignment vertical="center"/>
    </xf>
    <xf numFmtId="177" fontId="18" fillId="0" borderId="1" xfId="0" applyNumberFormat="1" applyFont="1" applyFill="1" applyBorder="1" applyAlignment="1">
      <alignment horizontal="right" vertical="center"/>
    </xf>
    <xf numFmtId="177" fontId="18" fillId="0" borderId="1" xfId="0" applyNumberFormat="1" applyFont="1" applyFill="1" applyBorder="1" applyAlignment="1">
      <alignment vertical="center"/>
    </xf>
    <xf numFmtId="180" fontId="19" fillId="0" borderId="1" xfId="1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 applyProtection="1">
      <alignment horizontal="left" vertical="center"/>
      <protection locked="0"/>
    </xf>
    <xf numFmtId="0" fontId="19" fillId="0" borderId="1" xfId="0" applyNumberFormat="1" applyFont="1" applyFill="1" applyBorder="1" applyAlignment="1">
      <alignment horizontal="left" vertical="center"/>
    </xf>
    <xf numFmtId="2" fontId="6" fillId="0" borderId="1" xfId="0" applyNumberFormat="1" applyFont="1" applyFill="1" applyBorder="1">
      <alignment vertical="center"/>
    </xf>
    <xf numFmtId="180" fontId="6" fillId="0" borderId="1" xfId="1" applyNumberFormat="1" applyFont="1" applyFill="1" applyBorder="1">
      <alignment vertical="center"/>
    </xf>
    <xf numFmtId="0" fontId="14" fillId="0" borderId="1" xfId="0" applyNumberFormat="1" applyFont="1" applyFill="1" applyBorder="1" applyAlignment="1">
      <alignment horizontal="center" vertical="center" shrinkToFit="1"/>
    </xf>
    <xf numFmtId="0" fontId="0" fillId="0" borderId="1" xfId="1" applyNumberFormat="1" applyFont="1" applyFill="1" applyBorder="1" applyAlignment="1">
      <alignment horizontal="center" vertical="center"/>
    </xf>
    <xf numFmtId="0" fontId="1" fillId="0" borderId="1" xfId="1" applyNumberFormat="1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 applyProtection="1">
      <alignment horizontal="left" vertical="center"/>
      <protection locked="0"/>
    </xf>
    <xf numFmtId="0" fontId="1" fillId="0" borderId="1" xfId="0" applyNumberFormat="1" applyFont="1" applyFill="1" applyBorder="1" applyAlignment="1" applyProtection="1">
      <alignment horizontal="left" vertical="center"/>
      <protection locked="0"/>
    </xf>
    <xf numFmtId="180" fontId="21" fillId="0" borderId="1" xfId="1" applyNumberFormat="1" applyFont="1" applyBorder="1" applyAlignment="1">
      <alignment horizontal="center" vertical="center"/>
    </xf>
    <xf numFmtId="0" fontId="3" fillId="8" borderId="1" xfId="0" applyNumberFormat="1" applyFont="1" applyFill="1" applyBorder="1" applyAlignment="1">
      <alignment horizontal="center" vertical="center"/>
    </xf>
    <xf numFmtId="0" fontId="3" fillId="8" borderId="1" xfId="0" applyNumberFormat="1" applyFont="1" applyFill="1" applyBorder="1" applyAlignment="1">
      <alignment horizontal="center" vertical="center" shrinkToFit="1"/>
    </xf>
    <xf numFmtId="177" fontId="3" fillId="8" borderId="1" xfId="0" applyNumberFormat="1" applyFont="1" applyFill="1" applyBorder="1" applyAlignment="1">
      <alignment horizontal="center" vertical="center" wrapText="1"/>
    </xf>
    <xf numFmtId="0" fontId="22" fillId="7" borderId="1" xfId="0" applyNumberFormat="1" applyFont="1" applyFill="1" applyBorder="1" applyAlignment="1">
      <alignment vertical="center" wrapText="1"/>
    </xf>
    <xf numFmtId="0" fontId="22" fillId="9" borderId="1" xfId="0" applyNumberFormat="1" applyFont="1" applyFill="1" applyBorder="1" applyAlignment="1">
      <alignment vertical="center" wrapText="1"/>
    </xf>
    <xf numFmtId="0" fontId="22" fillId="10" borderId="1" xfId="0" applyNumberFormat="1" applyFont="1" applyFill="1" applyBorder="1" applyAlignment="1" applyProtection="1">
      <alignment vertical="center" wrapText="1"/>
    </xf>
    <xf numFmtId="0" fontId="22" fillId="11" borderId="1" xfId="0" applyNumberFormat="1" applyFont="1" applyFill="1" applyBorder="1" applyAlignment="1" applyProtection="1">
      <alignment vertical="center" wrapText="1"/>
    </xf>
    <xf numFmtId="0" fontId="10" fillId="0" borderId="1" xfId="5" applyNumberFormat="1" applyFont="1" applyBorder="1" applyAlignment="1">
      <alignment horizontal="center" vertical="center" shrinkToFit="1"/>
    </xf>
    <xf numFmtId="0" fontId="10" fillId="0" borderId="1" xfId="5" applyNumberFormat="1" applyFont="1" applyBorder="1" applyAlignment="1">
      <alignment horizontal="center" vertical="center" wrapText="1" shrinkToFit="1"/>
    </xf>
    <xf numFmtId="0" fontId="3" fillId="4" borderId="1" xfId="0" applyNumberFormat="1" applyFont="1" applyFill="1" applyBorder="1" applyAlignment="1">
      <alignment horizontal="center" vertical="center"/>
    </xf>
    <xf numFmtId="0" fontId="3" fillId="4" borderId="3" xfId="0" applyNumberFormat="1" applyFont="1" applyFill="1" applyBorder="1" applyAlignment="1">
      <alignment horizontal="center" vertical="center"/>
    </xf>
    <xf numFmtId="0" fontId="3" fillId="4" borderId="4" xfId="0" applyNumberFormat="1" applyFont="1" applyFill="1" applyBorder="1" applyAlignment="1">
      <alignment horizontal="center" vertical="center"/>
    </xf>
    <xf numFmtId="0" fontId="15" fillId="0" borderId="0" xfId="0" applyNumberFormat="1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shrinkToFit="1"/>
    </xf>
    <xf numFmtId="0" fontId="0" fillId="0" borderId="1" xfId="0" applyNumberFormat="1" applyFont="1" applyBorder="1" applyAlignment="1">
      <alignment horizontal="center" vertical="center"/>
    </xf>
    <xf numFmtId="180" fontId="0" fillId="0" borderId="1" xfId="1" applyNumberFormat="1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1" fillId="0" borderId="8" xfId="0" applyNumberFormat="1" applyFont="1" applyBorder="1" applyAlignment="1">
      <alignment horizontal="center" vertical="center" shrinkToFit="1"/>
    </xf>
    <xf numFmtId="0" fontId="0" fillId="0" borderId="8" xfId="0" applyNumberFormat="1" applyFont="1" applyBorder="1" applyAlignment="1">
      <alignment horizontal="center" vertical="center" shrinkToFit="1"/>
    </xf>
    <xf numFmtId="0" fontId="3" fillId="6" borderId="1" xfId="0" applyNumberFormat="1" applyFont="1" applyFill="1" applyBorder="1" applyAlignment="1">
      <alignment horizontal="center" vertical="center"/>
    </xf>
    <xf numFmtId="0" fontId="23" fillId="0" borderId="0" xfId="0" applyNumberFormat="1" applyFont="1" applyAlignment="1">
      <alignment horizontal="center" vertical="center"/>
    </xf>
    <xf numFmtId="0" fontId="3" fillId="8" borderId="1" xfId="0" applyNumberFormat="1" applyFont="1" applyFill="1" applyBorder="1" applyAlignment="1">
      <alignment horizontal="center" vertical="center" shrinkToFit="1"/>
    </xf>
    <xf numFmtId="0" fontId="3" fillId="8" borderId="1" xfId="0" applyNumberFormat="1" applyFont="1" applyFill="1" applyBorder="1" applyAlignment="1">
      <alignment horizontal="center" vertical="center"/>
    </xf>
    <xf numFmtId="180" fontId="3" fillId="8" borderId="1" xfId="1" applyNumberFormat="1" applyFont="1" applyFill="1" applyBorder="1" applyAlignment="1">
      <alignment horizontal="center" vertical="center" wrapText="1"/>
    </xf>
    <xf numFmtId="177" fontId="3" fillId="8" borderId="1" xfId="0" applyNumberFormat="1" applyFont="1" applyFill="1" applyBorder="1" applyAlignment="1">
      <alignment horizontal="center" vertical="center" wrapText="1"/>
    </xf>
    <xf numFmtId="177" fontId="3" fillId="8" borderId="3" xfId="0" applyNumberFormat="1" applyFont="1" applyFill="1" applyBorder="1" applyAlignment="1">
      <alignment horizontal="center" vertical="center" wrapText="1"/>
    </xf>
    <xf numFmtId="177" fontId="3" fillId="8" borderId="4" xfId="0" applyNumberFormat="1" applyFont="1" applyFill="1" applyBorder="1" applyAlignment="1">
      <alignment horizontal="center" vertical="center" wrapText="1"/>
    </xf>
    <xf numFmtId="0" fontId="0" fillId="0" borderId="5" xfId="0" applyNumberFormat="1" applyBorder="1" applyAlignment="1">
      <alignment horizontal="center" vertical="center" shrinkToFit="1"/>
    </xf>
    <xf numFmtId="0" fontId="0" fillId="0" borderId="6" xfId="0" applyNumberFormat="1" applyBorder="1" applyAlignment="1">
      <alignment horizontal="center" vertical="center" shrinkToFit="1"/>
    </xf>
    <xf numFmtId="0" fontId="0" fillId="0" borderId="2" xfId="0" applyNumberFormat="1" applyBorder="1" applyAlignment="1">
      <alignment horizontal="center" vertical="center" shrinkToFit="1"/>
    </xf>
    <xf numFmtId="0" fontId="4" fillId="2" borderId="1" xfId="0" applyNumberFormat="1" applyFont="1" applyFill="1" applyBorder="1" applyAlignment="1">
      <alignment horizontal="center" vertical="center"/>
    </xf>
    <xf numFmtId="0" fontId="4" fillId="2" borderId="3" xfId="0" applyNumberFormat="1" applyFont="1" applyFill="1" applyBorder="1" applyAlignment="1">
      <alignment horizontal="center" vertical="center"/>
    </xf>
    <xf numFmtId="0" fontId="4" fillId="2" borderId="4" xfId="0" applyNumberFormat="1" applyFont="1" applyFill="1" applyBorder="1" applyAlignment="1">
      <alignment horizontal="center" vertical="center"/>
    </xf>
    <xf numFmtId="0" fontId="3" fillId="4" borderId="7" xfId="0" applyNumberFormat="1" applyFont="1" applyFill="1" applyBorder="1" applyAlignment="1">
      <alignment horizontal="center" vertical="center"/>
    </xf>
    <xf numFmtId="0" fontId="0" fillId="0" borderId="5" xfId="0" applyNumberFormat="1" applyFont="1" applyBorder="1" applyAlignment="1">
      <alignment horizontal="center" vertical="center" shrinkToFit="1"/>
    </xf>
    <xf numFmtId="0" fontId="0" fillId="0" borderId="2" xfId="0" applyNumberFormat="1" applyFont="1" applyBorder="1" applyAlignment="1">
      <alignment horizontal="center" vertical="center" shrinkToFit="1"/>
    </xf>
    <xf numFmtId="0" fontId="0" fillId="0" borderId="3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177" fontId="0" fillId="0" borderId="5" xfId="0" applyNumberFormat="1" applyFont="1" applyBorder="1" applyAlignment="1">
      <alignment horizontal="center" vertical="center" wrapText="1"/>
    </xf>
    <xf numFmtId="177" fontId="0" fillId="0" borderId="2" xfId="0" applyNumberFormat="1" applyFont="1" applyBorder="1" applyAlignment="1">
      <alignment horizontal="center" vertical="center" wrapText="1"/>
    </xf>
    <xf numFmtId="0" fontId="0" fillId="0" borderId="3" xfId="0" applyNumberFormat="1" applyFont="1" applyBorder="1" applyAlignment="1">
      <alignment horizontal="center" vertical="center" shrinkToFit="1"/>
    </xf>
    <xf numFmtId="0" fontId="0" fillId="0" borderId="4" xfId="0" applyNumberFormat="1" applyFont="1" applyBorder="1" applyAlignment="1">
      <alignment horizontal="center" vertical="center" shrinkToFit="1"/>
    </xf>
  </cellXfs>
  <cellStyles count="6">
    <cellStyle name="쉼표 [0]" xfId="1" builtinId="6"/>
    <cellStyle name="쉼표 [0] 2" xfId="4"/>
    <cellStyle name="표준" xfId="0" builtinId="0"/>
    <cellStyle name="표준 2" xfId="3"/>
    <cellStyle name="표준 2 2" xfId="5"/>
    <cellStyle name="표준 4" xfId="6"/>
  </cellStyles>
  <dxfs count="14">
    <dxf>
      <fill>
        <patternFill patternType="solid">
          <fgColor rgb="FF6182D6"/>
          <bgColor rgb="FF6182D6"/>
        </patternFill>
      </fill>
    </dxf>
    <dxf>
      <fill>
        <patternFill patternType="solid">
          <fgColor rgb="FF94A5DF"/>
          <bgColor rgb="FF94A5DF"/>
        </patternFill>
      </fill>
      <border>
        <top style="thin">
          <color rgb="FF6182D6"/>
        </top>
        <bottom style="thin">
          <color rgb="FF6182D6"/>
        </bottom>
      </border>
    </dxf>
    <dxf>
      <font>
        <b/>
      </font>
    </dxf>
    <dxf>
      <font>
        <b/>
      </font>
    </dxf>
    <dxf>
      <font>
        <b/>
      </font>
      <border>
        <top style="thin">
          <color rgb="FF6182D6"/>
        </top>
      </border>
    </dxf>
    <dxf>
      <font>
        <b/>
      </font>
      <border>
        <bottom style="medium">
          <color rgb="FF6182D6"/>
        </bottom>
      </border>
    </dxf>
    <dxf>
      <font>
        <color rgb="FF000000"/>
      </font>
      <border>
        <left/>
        <right/>
        <top style="medium">
          <color rgb="FF6182D6"/>
        </top>
        <bottom style="medium">
          <color rgb="FF6182D6"/>
        </bottom>
        <vertical/>
        <horizontal/>
      </border>
    </dxf>
    <dxf>
      <fill>
        <patternFill patternType="solid">
          <fgColor rgb="FFAEBFEA"/>
          <bgColor rgb="FFAEBFEA"/>
        </patternFill>
      </fill>
    </dxf>
    <dxf>
      <fill>
        <patternFill patternType="solid">
          <fgColor rgb="FFAEBFEA"/>
          <bgColor rgb="FFAEBFEA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top style="thick">
          <color rgb="FFFFFFFF"/>
        </top>
      </border>
    </dxf>
    <dxf>
      <font>
        <b/>
        <color rgb="FFFFFFFF"/>
      </font>
      <fill>
        <patternFill patternType="solid">
          <fgColor rgb="FF6182D6"/>
          <bgColor rgb="FF6182D6"/>
        </patternFill>
      </fill>
      <border>
        <bottom style="thick">
          <color rgb="FFFFFFFF"/>
        </bottom>
      </border>
    </dxf>
    <dxf>
      <font>
        <color rgb="FF000000"/>
      </font>
      <fill>
        <patternFill patternType="solid">
          <fgColor rgb="FFD7DFF4"/>
          <bgColor rgb="FFD7DFF4"/>
        </patternFill>
      </fill>
      <border>
        <left style="thin">
          <color rgb="FFFFFFFF"/>
        </left>
        <right style="thin">
          <color rgb="FFFFFFFF"/>
        </right>
        <top style="thin">
          <color rgb="FFFFFFFF"/>
        </top>
        <bottom style="thin">
          <color rgb="FFFFFFFF"/>
        </bottom>
        <vertical style="thin">
          <color rgb="FFFFFFFF"/>
        </vertical>
        <horizontal style="thin">
          <color rgb="FFFFFFFF"/>
        </horizontal>
      </border>
    </dxf>
  </dxfs>
  <tableStyles count="2" defaultTableStyle="TableStyleMedium9" defaultPivotStyle="PivotStyleLight16">
    <tableStyle name="Normal Style 1 - Accent 1" pivot="0" count="7">
      <tableStyleElement type="wholeTable" dxfId="13"/>
      <tableStyleElement type="headerRow" dxfId="12"/>
      <tableStyleElement type="totalRow" dxfId="11"/>
      <tableStyleElement type="firstColumn" dxfId="10"/>
      <tableStyleElement type="lastColumn" dxfId="9"/>
      <tableStyleElement type="firstRowStripe" dxfId="8"/>
      <tableStyleElement type="firstColumnStripe" dxfId="7"/>
    </tableStyle>
    <tableStyle name="Light Style 1 - Accent 1" table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2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1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&#44552;&#49328;\(&#50756;&#46020;)&#49328;&#48520;&#49444;&#44228;\%5bAaa\c\My%20Documents\&#50696;&#49328;&#49436;.xls%5d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52;&#49328;/(&#50756;&#46020;)&#49328;&#48520;&#49444;&#44228;/Desktop-5aq4dmb/&#44277;&#50976;&#51088;&#47308;/&#44552;&#49328;/4.&#49328;&#48520;&#49444;&#44228;(&#44053;&#51652;&#44400;)/&#49444;&#44228;/&#45800;&#44032;&#49328;&#52636;&#49436;/&#45824;&#44396;&#44228;&#50984;1-0-1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&#44552;&#49328;/(&#50756;&#46020;)&#49328;&#48520;&#49444;&#44228;/Desktop-5aq4dmb/&#44277;&#50976;&#51088;&#47308;/&#44552;&#49328;/4.&#49328;&#48520;&#49444;&#44228;(&#44053;&#51652;&#44400;)/&#49444;&#44228;/&#45800;&#44032;&#49328;&#52636;&#49436;/&#45824;&#44396;&#44228;&#50984;1-0-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]]]]]]]]]]]]]]]]]]예산서.xls]"/>
      <sheetName val="]]]]]]]]]]]]]]]]]예산서.xls]"/>
      <sheetName val="]]]]]]]]]]]]]]]]예산서.xls]"/>
      <sheetName val="]]]]]]]]]]]]]]]예산서.xls]"/>
      <sheetName val="]]]]]]]]]]]]]]예산서.xls]"/>
      <sheetName val="]]]]]]]]]]]]]예산서.xls]"/>
      <sheetName val="]]]]]]]]]]]]]]]]]]]예산서.xls]"/>
      <sheetName val="]]]]]]]]]]]]예산서.xls]"/>
      <sheetName val="]]]]]]]]]]]예산서.xls]"/>
      <sheetName val="]]]]]]]]]]예산서.xls]"/>
      <sheetName val="]]]]]]]]]예산서.xls]"/>
      <sheetName val="]]]]]]]]예산서.xls]"/>
      <sheetName val="]]]]]]]예산서.xls]"/>
      <sheetName val="]]]]]]예산서.xls]"/>
      <sheetName val="]]]]]예산서.xls]"/>
      <sheetName val="]]]]예산서.xls]"/>
      <sheetName val="]]]예산서.xls]"/>
      <sheetName val="]]예산서.xls]"/>
      <sheetName val="]예산서.xls]"/>
      <sheetName val="]예산서.xls]"/>
      <sheetName val="]예산서.xls]"/>
      <sheetName val="]예산서.xls]"/>
    </sheetNames>
    <definedNames>
      <definedName name="Macro1"/>
    </defined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캐드자료 (어린나무가꾸기)"/>
      <sheetName val="캐드자료"/>
      <sheetName val="소반별시방서"/>
      <sheetName val="단가(운재로)"/>
      <sheetName val="단가(숲가꾸기-미래목)"/>
      <sheetName val="단가(모두벌채)"/>
      <sheetName val="단가(솎아베기)"/>
      <sheetName val="단가(HAM200)"/>
      <sheetName val="단가(타워야더)"/>
      <sheetName val="단가(임내정리-산물 수집구간)"/>
      <sheetName val="단가(솎아베기--핵심구역)"/>
      <sheetName val="단가(중층가꾸기-공익림)"/>
      <sheetName val="단가(움싹조절)"/>
      <sheetName val="단가(인력수집)"/>
      <sheetName val="단가(수라수집)"/>
      <sheetName val="단가(아키야윈치)"/>
      <sheetName val="단가(인력수집-지조량)"/>
      <sheetName val="단가(트랙터집재)"/>
      <sheetName val="단가(가지치기)"/>
      <sheetName val="단가(낙엽 긁기)"/>
      <sheetName val="단가(관목정리)"/>
      <sheetName val="단가(임내정리-산물 미수집구간)"/>
      <sheetName val="단가(산물운반)"/>
      <sheetName val="목재파쇄(일반)"/>
      <sheetName val="단가(2드럼윈치)"/>
      <sheetName val="단가(소형포워드)"/>
      <sheetName val="단가(산물파쇄)"/>
      <sheetName val="장애물정도"/>
      <sheetName val="수고(제거)"/>
      <sheetName val="수고(임황)"/>
      <sheetName val="임황(제거량)"/>
      <sheetName val="임황"/>
      <sheetName val="Chart1"/>
      <sheetName val="야장정리"/>
      <sheetName val="야장정리(미래목)"/>
      <sheetName val="야장정리(중하층4~6m)"/>
      <sheetName val="노임단가등"/>
      <sheetName val="수간재적표"/>
      <sheetName val="조사야장(미래목)"/>
      <sheetName val="대구계율1-0-1"/>
    </sheetNames>
    <definedNames>
      <definedName name="원가계산"/>
    </defined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6">
          <cell r="S26">
            <v>28.68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  <sheetData sheetId="3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캐드자료 (어린나무가꾸기)"/>
      <sheetName val="캐드자료"/>
      <sheetName val="소반별시방서"/>
      <sheetName val="단가(운재로)"/>
      <sheetName val="단가(숲가꾸기-미래목)"/>
      <sheetName val="단가(모두벌채)"/>
      <sheetName val="단가(솎아베기)"/>
      <sheetName val="단가(HAM200)"/>
      <sheetName val="단가(타워야더)"/>
      <sheetName val="단가(임내정리-산물 수집구간)"/>
      <sheetName val="단가(솎아베기--핵심구역)"/>
      <sheetName val="단가(인력수집)"/>
      <sheetName val="단가(임내정리-산물 미수집구간)"/>
      <sheetName val="단가(중층가꾸기-공익림)"/>
      <sheetName val="단가(움싹조절)"/>
      <sheetName val="단가(수라수집)"/>
      <sheetName val="단가(아키야윈치)"/>
      <sheetName val="단가(인력수집-지조량)"/>
      <sheetName val="단가(트랙터집재)"/>
      <sheetName val="단가(가지치기)"/>
      <sheetName val="단가(낙엽 긁기)"/>
      <sheetName val="단가(관목정리)"/>
      <sheetName val="단가(산물운반)"/>
      <sheetName val="목재파쇄(일반)"/>
      <sheetName val="단가(2드럼윈치)"/>
      <sheetName val="단가(소형포워드)"/>
      <sheetName val="단가(산물파쇄)"/>
      <sheetName val="장애물정도"/>
      <sheetName val="수고(제거)"/>
      <sheetName val="수고(임황)"/>
      <sheetName val="임황(제거량)"/>
      <sheetName val="임황"/>
      <sheetName val="Chart1"/>
      <sheetName val="야장정리"/>
      <sheetName val="야장정리(미래목)"/>
      <sheetName val="야장정리(중하층4~6m)"/>
      <sheetName val="노임단가등"/>
      <sheetName val="수간재적표"/>
      <sheetName val="조사야장(미래목)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>
        <row r="26">
          <cell r="S26">
            <v>45.46</v>
          </cell>
          <cell r="T26">
            <v>37.22</v>
          </cell>
        </row>
      </sheetData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 refreshError="1"/>
      <sheetData sheetId="33"/>
      <sheetData sheetId="34"/>
      <sheetData sheetId="35"/>
      <sheetData sheetId="36"/>
      <sheetData sheetId="37"/>
      <sheetData sheetId="38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P13"/>
  <sheetViews>
    <sheetView showZeros="0" view="pageBreakPreview" zoomScaleNormal="100" zoomScaleSheetLayoutView="100" workbookViewId="0">
      <selection activeCell="F7" sqref="F7"/>
    </sheetView>
  </sheetViews>
  <sheetFormatPr defaultColWidth="9" defaultRowHeight="13.5" x14ac:dyDescent="0.3"/>
  <cols>
    <col min="1" max="1" width="11.5" style="20" bestFit="1" customWidth="1"/>
    <col min="2" max="10" width="9.75" style="20" customWidth="1"/>
    <col min="11" max="11" width="14.125" style="20" customWidth="1"/>
    <col min="12" max="259" width="9" style="20"/>
    <col min="260" max="260" width="14.75" style="20" customWidth="1"/>
    <col min="261" max="261" width="10.875" style="20" customWidth="1"/>
    <col min="262" max="265" width="14.25" style="20" customWidth="1"/>
    <col min="266" max="266" width="11.125" style="20" customWidth="1"/>
    <col min="267" max="267" width="16.875" style="20" customWidth="1"/>
    <col min="268" max="515" width="9" style="20"/>
    <col min="516" max="516" width="14.75" style="20" customWidth="1"/>
    <col min="517" max="517" width="10.875" style="20" customWidth="1"/>
    <col min="518" max="521" width="14.25" style="20" customWidth="1"/>
    <col min="522" max="522" width="11.125" style="20" customWidth="1"/>
    <col min="523" max="523" width="16.875" style="20" customWidth="1"/>
    <col min="524" max="771" width="9" style="20"/>
    <col min="772" max="772" width="14.75" style="20" customWidth="1"/>
    <col min="773" max="773" width="10.875" style="20" customWidth="1"/>
    <col min="774" max="777" width="14.25" style="20" customWidth="1"/>
    <col min="778" max="778" width="11.125" style="20" customWidth="1"/>
    <col min="779" max="779" width="16.875" style="20" customWidth="1"/>
    <col min="780" max="1027" width="9" style="20"/>
    <col min="1028" max="1028" width="14.75" style="20" customWidth="1"/>
    <col min="1029" max="1029" width="10.875" style="20" customWidth="1"/>
    <col min="1030" max="1033" width="14.25" style="20" customWidth="1"/>
    <col min="1034" max="1034" width="11.125" style="20" customWidth="1"/>
    <col min="1035" max="1035" width="16.875" style="20" customWidth="1"/>
    <col min="1036" max="1283" width="9" style="20"/>
    <col min="1284" max="1284" width="14.75" style="20" customWidth="1"/>
    <col min="1285" max="1285" width="10.875" style="20" customWidth="1"/>
    <col min="1286" max="1289" width="14.25" style="20" customWidth="1"/>
    <col min="1290" max="1290" width="11.125" style="20" customWidth="1"/>
    <col min="1291" max="1291" width="16.875" style="20" customWidth="1"/>
    <col min="1292" max="1539" width="9" style="20"/>
    <col min="1540" max="1540" width="14.75" style="20" customWidth="1"/>
    <col min="1541" max="1541" width="10.875" style="20" customWidth="1"/>
    <col min="1542" max="1545" width="14.25" style="20" customWidth="1"/>
    <col min="1546" max="1546" width="11.125" style="20" customWidth="1"/>
    <col min="1547" max="1547" width="16.875" style="20" customWidth="1"/>
    <col min="1548" max="1795" width="9" style="20"/>
    <col min="1796" max="1796" width="14.75" style="20" customWidth="1"/>
    <col min="1797" max="1797" width="10.875" style="20" customWidth="1"/>
    <col min="1798" max="1801" width="14.25" style="20" customWidth="1"/>
    <col min="1802" max="1802" width="11.125" style="20" customWidth="1"/>
    <col min="1803" max="1803" width="16.875" style="20" customWidth="1"/>
    <col min="1804" max="2051" width="9" style="20"/>
    <col min="2052" max="2052" width="14.75" style="20" customWidth="1"/>
    <col min="2053" max="2053" width="10.875" style="20" customWidth="1"/>
    <col min="2054" max="2057" width="14.25" style="20" customWidth="1"/>
    <col min="2058" max="2058" width="11.125" style="20" customWidth="1"/>
    <col min="2059" max="2059" width="16.875" style="20" customWidth="1"/>
    <col min="2060" max="2307" width="9" style="20"/>
    <col min="2308" max="2308" width="14.75" style="20" customWidth="1"/>
    <col min="2309" max="2309" width="10.875" style="20" customWidth="1"/>
    <col min="2310" max="2313" width="14.25" style="20" customWidth="1"/>
    <col min="2314" max="2314" width="11.125" style="20" customWidth="1"/>
    <col min="2315" max="2315" width="16.875" style="20" customWidth="1"/>
    <col min="2316" max="2563" width="9" style="20"/>
    <col min="2564" max="2564" width="14.75" style="20" customWidth="1"/>
    <col min="2565" max="2565" width="10.875" style="20" customWidth="1"/>
    <col min="2566" max="2569" width="14.25" style="20" customWidth="1"/>
    <col min="2570" max="2570" width="11.125" style="20" customWidth="1"/>
    <col min="2571" max="2571" width="16.875" style="20" customWidth="1"/>
    <col min="2572" max="2819" width="9" style="20"/>
    <col min="2820" max="2820" width="14.75" style="20" customWidth="1"/>
    <col min="2821" max="2821" width="10.875" style="20" customWidth="1"/>
    <col min="2822" max="2825" width="14.25" style="20" customWidth="1"/>
    <col min="2826" max="2826" width="11.125" style="20" customWidth="1"/>
    <col min="2827" max="2827" width="16.875" style="20" customWidth="1"/>
    <col min="2828" max="3075" width="9" style="20"/>
    <col min="3076" max="3076" width="14.75" style="20" customWidth="1"/>
    <col min="3077" max="3077" width="10.875" style="20" customWidth="1"/>
    <col min="3078" max="3081" width="14.25" style="20" customWidth="1"/>
    <col min="3082" max="3082" width="11.125" style="20" customWidth="1"/>
    <col min="3083" max="3083" width="16.875" style="20" customWidth="1"/>
    <col min="3084" max="3331" width="9" style="20"/>
    <col min="3332" max="3332" width="14.75" style="20" customWidth="1"/>
    <col min="3333" max="3333" width="10.875" style="20" customWidth="1"/>
    <col min="3334" max="3337" width="14.25" style="20" customWidth="1"/>
    <col min="3338" max="3338" width="11.125" style="20" customWidth="1"/>
    <col min="3339" max="3339" width="16.875" style="20" customWidth="1"/>
    <col min="3340" max="3587" width="9" style="20"/>
    <col min="3588" max="3588" width="14.75" style="20" customWidth="1"/>
    <col min="3589" max="3589" width="10.875" style="20" customWidth="1"/>
    <col min="3590" max="3593" width="14.25" style="20" customWidth="1"/>
    <col min="3594" max="3594" width="11.125" style="20" customWidth="1"/>
    <col min="3595" max="3595" width="16.875" style="20" customWidth="1"/>
    <col min="3596" max="3843" width="9" style="20"/>
    <col min="3844" max="3844" width="14.75" style="20" customWidth="1"/>
    <col min="3845" max="3845" width="10.875" style="20" customWidth="1"/>
    <col min="3846" max="3849" width="14.25" style="20" customWidth="1"/>
    <col min="3850" max="3850" width="11.125" style="20" customWidth="1"/>
    <col min="3851" max="3851" width="16.875" style="20" customWidth="1"/>
    <col min="3852" max="4099" width="9" style="20"/>
    <col min="4100" max="4100" width="14.75" style="20" customWidth="1"/>
    <col min="4101" max="4101" width="10.875" style="20" customWidth="1"/>
    <col min="4102" max="4105" width="14.25" style="20" customWidth="1"/>
    <col min="4106" max="4106" width="11.125" style="20" customWidth="1"/>
    <col min="4107" max="4107" width="16.875" style="20" customWidth="1"/>
    <col min="4108" max="4355" width="9" style="20"/>
    <col min="4356" max="4356" width="14.75" style="20" customWidth="1"/>
    <col min="4357" max="4357" width="10.875" style="20" customWidth="1"/>
    <col min="4358" max="4361" width="14.25" style="20" customWidth="1"/>
    <col min="4362" max="4362" width="11.125" style="20" customWidth="1"/>
    <col min="4363" max="4363" width="16.875" style="20" customWidth="1"/>
    <col min="4364" max="4611" width="9" style="20"/>
    <col min="4612" max="4612" width="14.75" style="20" customWidth="1"/>
    <col min="4613" max="4613" width="10.875" style="20" customWidth="1"/>
    <col min="4614" max="4617" width="14.25" style="20" customWidth="1"/>
    <col min="4618" max="4618" width="11.125" style="20" customWidth="1"/>
    <col min="4619" max="4619" width="16.875" style="20" customWidth="1"/>
    <col min="4620" max="4867" width="9" style="20"/>
    <col min="4868" max="4868" width="14.75" style="20" customWidth="1"/>
    <col min="4869" max="4869" width="10.875" style="20" customWidth="1"/>
    <col min="4870" max="4873" width="14.25" style="20" customWidth="1"/>
    <col min="4874" max="4874" width="11.125" style="20" customWidth="1"/>
    <col min="4875" max="4875" width="16.875" style="20" customWidth="1"/>
    <col min="4876" max="5123" width="9" style="20"/>
    <col min="5124" max="5124" width="14.75" style="20" customWidth="1"/>
    <col min="5125" max="5125" width="10.875" style="20" customWidth="1"/>
    <col min="5126" max="5129" width="14.25" style="20" customWidth="1"/>
    <col min="5130" max="5130" width="11.125" style="20" customWidth="1"/>
    <col min="5131" max="5131" width="16.875" style="20" customWidth="1"/>
    <col min="5132" max="5379" width="9" style="20"/>
    <col min="5380" max="5380" width="14.75" style="20" customWidth="1"/>
    <col min="5381" max="5381" width="10.875" style="20" customWidth="1"/>
    <col min="5382" max="5385" width="14.25" style="20" customWidth="1"/>
    <col min="5386" max="5386" width="11.125" style="20" customWidth="1"/>
    <col min="5387" max="5387" width="16.875" style="20" customWidth="1"/>
    <col min="5388" max="5635" width="9" style="20"/>
    <col min="5636" max="5636" width="14.75" style="20" customWidth="1"/>
    <col min="5637" max="5637" width="10.875" style="20" customWidth="1"/>
    <col min="5638" max="5641" width="14.25" style="20" customWidth="1"/>
    <col min="5642" max="5642" width="11.125" style="20" customWidth="1"/>
    <col min="5643" max="5643" width="16.875" style="20" customWidth="1"/>
    <col min="5644" max="5891" width="9" style="20"/>
    <col min="5892" max="5892" width="14.75" style="20" customWidth="1"/>
    <col min="5893" max="5893" width="10.875" style="20" customWidth="1"/>
    <col min="5894" max="5897" width="14.25" style="20" customWidth="1"/>
    <col min="5898" max="5898" width="11.125" style="20" customWidth="1"/>
    <col min="5899" max="5899" width="16.875" style="20" customWidth="1"/>
    <col min="5900" max="6147" width="9" style="20"/>
    <col min="6148" max="6148" width="14.75" style="20" customWidth="1"/>
    <col min="6149" max="6149" width="10.875" style="20" customWidth="1"/>
    <col min="6150" max="6153" width="14.25" style="20" customWidth="1"/>
    <col min="6154" max="6154" width="11.125" style="20" customWidth="1"/>
    <col min="6155" max="6155" width="16.875" style="20" customWidth="1"/>
    <col min="6156" max="6403" width="9" style="20"/>
    <col min="6404" max="6404" width="14.75" style="20" customWidth="1"/>
    <col min="6405" max="6405" width="10.875" style="20" customWidth="1"/>
    <col min="6406" max="6409" width="14.25" style="20" customWidth="1"/>
    <col min="6410" max="6410" width="11.125" style="20" customWidth="1"/>
    <col min="6411" max="6411" width="16.875" style="20" customWidth="1"/>
    <col min="6412" max="6659" width="9" style="20"/>
    <col min="6660" max="6660" width="14.75" style="20" customWidth="1"/>
    <col min="6661" max="6661" width="10.875" style="20" customWidth="1"/>
    <col min="6662" max="6665" width="14.25" style="20" customWidth="1"/>
    <col min="6666" max="6666" width="11.125" style="20" customWidth="1"/>
    <col min="6667" max="6667" width="16.875" style="20" customWidth="1"/>
    <col min="6668" max="6915" width="9" style="20"/>
    <col min="6916" max="6916" width="14.75" style="20" customWidth="1"/>
    <col min="6917" max="6917" width="10.875" style="20" customWidth="1"/>
    <col min="6918" max="6921" width="14.25" style="20" customWidth="1"/>
    <col min="6922" max="6922" width="11.125" style="20" customWidth="1"/>
    <col min="6923" max="6923" width="16.875" style="20" customWidth="1"/>
    <col min="6924" max="7171" width="9" style="20"/>
    <col min="7172" max="7172" width="14.75" style="20" customWidth="1"/>
    <col min="7173" max="7173" width="10.875" style="20" customWidth="1"/>
    <col min="7174" max="7177" width="14.25" style="20" customWidth="1"/>
    <col min="7178" max="7178" width="11.125" style="20" customWidth="1"/>
    <col min="7179" max="7179" width="16.875" style="20" customWidth="1"/>
    <col min="7180" max="7427" width="9" style="20"/>
    <col min="7428" max="7428" width="14.75" style="20" customWidth="1"/>
    <col min="7429" max="7429" width="10.875" style="20" customWidth="1"/>
    <col min="7430" max="7433" width="14.25" style="20" customWidth="1"/>
    <col min="7434" max="7434" width="11.125" style="20" customWidth="1"/>
    <col min="7435" max="7435" width="16.875" style="20" customWidth="1"/>
    <col min="7436" max="7683" width="9" style="20"/>
    <col min="7684" max="7684" width="14.75" style="20" customWidth="1"/>
    <col min="7685" max="7685" width="10.875" style="20" customWidth="1"/>
    <col min="7686" max="7689" width="14.25" style="20" customWidth="1"/>
    <col min="7690" max="7690" width="11.125" style="20" customWidth="1"/>
    <col min="7691" max="7691" width="16.875" style="20" customWidth="1"/>
    <col min="7692" max="7939" width="9" style="20"/>
    <col min="7940" max="7940" width="14.75" style="20" customWidth="1"/>
    <col min="7941" max="7941" width="10.875" style="20" customWidth="1"/>
    <col min="7942" max="7945" width="14.25" style="20" customWidth="1"/>
    <col min="7946" max="7946" width="11.125" style="20" customWidth="1"/>
    <col min="7947" max="7947" width="16.875" style="20" customWidth="1"/>
    <col min="7948" max="8195" width="9" style="20"/>
    <col min="8196" max="8196" width="14.75" style="20" customWidth="1"/>
    <col min="8197" max="8197" width="10.875" style="20" customWidth="1"/>
    <col min="8198" max="8201" width="14.25" style="20" customWidth="1"/>
    <col min="8202" max="8202" width="11.125" style="20" customWidth="1"/>
    <col min="8203" max="8203" width="16.875" style="20" customWidth="1"/>
    <col min="8204" max="8451" width="9" style="20"/>
    <col min="8452" max="8452" width="14.75" style="20" customWidth="1"/>
    <col min="8453" max="8453" width="10.875" style="20" customWidth="1"/>
    <col min="8454" max="8457" width="14.25" style="20" customWidth="1"/>
    <col min="8458" max="8458" width="11.125" style="20" customWidth="1"/>
    <col min="8459" max="8459" width="16.875" style="20" customWidth="1"/>
    <col min="8460" max="8707" width="9" style="20"/>
    <col min="8708" max="8708" width="14.75" style="20" customWidth="1"/>
    <col min="8709" max="8709" width="10.875" style="20" customWidth="1"/>
    <col min="8710" max="8713" width="14.25" style="20" customWidth="1"/>
    <col min="8714" max="8714" width="11.125" style="20" customWidth="1"/>
    <col min="8715" max="8715" width="16.875" style="20" customWidth="1"/>
    <col min="8716" max="8963" width="9" style="20"/>
    <col min="8964" max="8964" width="14.75" style="20" customWidth="1"/>
    <col min="8965" max="8965" width="10.875" style="20" customWidth="1"/>
    <col min="8966" max="8969" width="14.25" style="20" customWidth="1"/>
    <col min="8970" max="8970" width="11.125" style="20" customWidth="1"/>
    <col min="8971" max="8971" width="16.875" style="20" customWidth="1"/>
    <col min="8972" max="9219" width="9" style="20"/>
    <col min="9220" max="9220" width="14.75" style="20" customWidth="1"/>
    <col min="9221" max="9221" width="10.875" style="20" customWidth="1"/>
    <col min="9222" max="9225" width="14.25" style="20" customWidth="1"/>
    <col min="9226" max="9226" width="11.125" style="20" customWidth="1"/>
    <col min="9227" max="9227" width="16.875" style="20" customWidth="1"/>
    <col min="9228" max="9475" width="9" style="20"/>
    <col min="9476" max="9476" width="14.75" style="20" customWidth="1"/>
    <col min="9477" max="9477" width="10.875" style="20" customWidth="1"/>
    <col min="9478" max="9481" width="14.25" style="20" customWidth="1"/>
    <col min="9482" max="9482" width="11.125" style="20" customWidth="1"/>
    <col min="9483" max="9483" width="16.875" style="20" customWidth="1"/>
    <col min="9484" max="9731" width="9" style="20"/>
    <col min="9732" max="9732" width="14.75" style="20" customWidth="1"/>
    <col min="9733" max="9733" width="10.875" style="20" customWidth="1"/>
    <col min="9734" max="9737" width="14.25" style="20" customWidth="1"/>
    <col min="9738" max="9738" width="11.125" style="20" customWidth="1"/>
    <col min="9739" max="9739" width="16.875" style="20" customWidth="1"/>
    <col min="9740" max="9987" width="9" style="20"/>
    <col min="9988" max="9988" width="14.75" style="20" customWidth="1"/>
    <col min="9989" max="9989" width="10.875" style="20" customWidth="1"/>
    <col min="9990" max="9993" width="14.25" style="20" customWidth="1"/>
    <col min="9994" max="9994" width="11.125" style="20" customWidth="1"/>
    <col min="9995" max="9995" width="16.875" style="20" customWidth="1"/>
    <col min="9996" max="10243" width="9" style="20"/>
    <col min="10244" max="10244" width="14.75" style="20" customWidth="1"/>
    <col min="10245" max="10245" width="10.875" style="20" customWidth="1"/>
    <col min="10246" max="10249" width="14.25" style="20" customWidth="1"/>
    <col min="10250" max="10250" width="11.125" style="20" customWidth="1"/>
    <col min="10251" max="10251" width="16.875" style="20" customWidth="1"/>
    <col min="10252" max="10499" width="9" style="20"/>
    <col min="10500" max="10500" width="14.75" style="20" customWidth="1"/>
    <col min="10501" max="10501" width="10.875" style="20" customWidth="1"/>
    <col min="10502" max="10505" width="14.25" style="20" customWidth="1"/>
    <col min="10506" max="10506" width="11.125" style="20" customWidth="1"/>
    <col min="10507" max="10507" width="16.875" style="20" customWidth="1"/>
    <col min="10508" max="10755" width="9" style="20"/>
    <col min="10756" max="10756" width="14.75" style="20" customWidth="1"/>
    <col min="10757" max="10757" width="10.875" style="20" customWidth="1"/>
    <col min="10758" max="10761" width="14.25" style="20" customWidth="1"/>
    <col min="10762" max="10762" width="11.125" style="20" customWidth="1"/>
    <col min="10763" max="10763" width="16.875" style="20" customWidth="1"/>
    <col min="10764" max="11011" width="9" style="20"/>
    <col min="11012" max="11012" width="14.75" style="20" customWidth="1"/>
    <col min="11013" max="11013" width="10.875" style="20" customWidth="1"/>
    <col min="11014" max="11017" width="14.25" style="20" customWidth="1"/>
    <col min="11018" max="11018" width="11.125" style="20" customWidth="1"/>
    <col min="11019" max="11019" width="16.875" style="20" customWidth="1"/>
    <col min="11020" max="11267" width="9" style="20"/>
    <col min="11268" max="11268" width="14.75" style="20" customWidth="1"/>
    <col min="11269" max="11269" width="10.875" style="20" customWidth="1"/>
    <col min="11270" max="11273" width="14.25" style="20" customWidth="1"/>
    <col min="11274" max="11274" width="11.125" style="20" customWidth="1"/>
    <col min="11275" max="11275" width="16.875" style="20" customWidth="1"/>
    <col min="11276" max="11523" width="9" style="20"/>
    <col min="11524" max="11524" width="14.75" style="20" customWidth="1"/>
    <col min="11525" max="11525" width="10.875" style="20" customWidth="1"/>
    <col min="11526" max="11529" width="14.25" style="20" customWidth="1"/>
    <col min="11530" max="11530" width="11.125" style="20" customWidth="1"/>
    <col min="11531" max="11531" width="16.875" style="20" customWidth="1"/>
    <col min="11532" max="11779" width="9" style="20"/>
    <col min="11780" max="11780" width="14.75" style="20" customWidth="1"/>
    <col min="11781" max="11781" width="10.875" style="20" customWidth="1"/>
    <col min="11782" max="11785" width="14.25" style="20" customWidth="1"/>
    <col min="11786" max="11786" width="11.125" style="20" customWidth="1"/>
    <col min="11787" max="11787" width="16.875" style="20" customWidth="1"/>
    <col min="11788" max="12035" width="9" style="20"/>
    <col min="12036" max="12036" width="14.75" style="20" customWidth="1"/>
    <col min="12037" max="12037" width="10.875" style="20" customWidth="1"/>
    <col min="12038" max="12041" width="14.25" style="20" customWidth="1"/>
    <col min="12042" max="12042" width="11.125" style="20" customWidth="1"/>
    <col min="12043" max="12043" width="16.875" style="20" customWidth="1"/>
    <col min="12044" max="12291" width="9" style="20"/>
    <col min="12292" max="12292" width="14.75" style="20" customWidth="1"/>
    <col min="12293" max="12293" width="10.875" style="20" customWidth="1"/>
    <col min="12294" max="12297" width="14.25" style="20" customWidth="1"/>
    <col min="12298" max="12298" width="11.125" style="20" customWidth="1"/>
    <col min="12299" max="12299" width="16.875" style="20" customWidth="1"/>
    <col min="12300" max="12547" width="9" style="20"/>
    <col min="12548" max="12548" width="14.75" style="20" customWidth="1"/>
    <col min="12549" max="12549" width="10.875" style="20" customWidth="1"/>
    <col min="12550" max="12553" width="14.25" style="20" customWidth="1"/>
    <col min="12554" max="12554" width="11.125" style="20" customWidth="1"/>
    <col min="12555" max="12555" width="16.875" style="20" customWidth="1"/>
    <col min="12556" max="12803" width="9" style="20"/>
    <col min="12804" max="12804" width="14.75" style="20" customWidth="1"/>
    <col min="12805" max="12805" width="10.875" style="20" customWidth="1"/>
    <col min="12806" max="12809" width="14.25" style="20" customWidth="1"/>
    <col min="12810" max="12810" width="11.125" style="20" customWidth="1"/>
    <col min="12811" max="12811" width="16.875" style="20" customWidth="1"/>
    <col min="12812" max="13059" width="9" style="20"/>
    <col min="13060" max="13060" width="14.75" style="20" customWidth="1"/>
    <col min="13061" max="13061" width="10.875" style="20" customWidth="1"/>
    <col min="13062" max="13065" width="14.25" style="20" customWidth="1"/>
    <col min="13066" max="13066" width="11.125" style="20" customWidth="1"/>
    <col min="13067" max="13067" width="16.875" style="20" customWidth="1"/>
    <col min="13068" max="13315" width="9" style="20"/>
    <col min="13316" max="13316" width="14.75" style="20" customWidth="1"/>
    <col min="13317" max="13317" width="10.875" style="20" customWidth="1"/>
    <col min="13318" max="13321" width="14.25" style="20" customWidth="1"/>
    <col min="13322" max="13322" width="11.125" style="20" customWidth="1"/>
    <col min="13323" max="13323" width="16.875" style="20" customWidth="1"/>
    <col min="13324" max="13571" width="9" style="20"/>
    <col min="13572" max="13572" width="14.75" style="20" customWidth="1"/>
    <col min="13573" max="13573" width="10.875" style="20" customWidth="1"/>
    <col min="13574" max="13577" width="14.25" style="20" customWidth="1"/>
    <col min="13578" max="13578" width="11.125" style="20" customWidth="1"/>
    <col min="13579" max="13579" width="16.875" style="20" customWidth="1"/>
    <col min="13580" max="13827" width="9" style="20"/>
    <col min="13828" max="13828" width="14.75" style="20" customWidth="1"/>
    <col min="13829" max="13829" width="10.875" style="20" customWidth="1"/>
    <col min="13830" max="13833" width="14.25" style="20" customWidth="1"/>
    <col min="13834" max="13834" width="11.125" style="20" customWidth="1"/>
    <col min="13835" max="13835" width="16.875" style="20" customWidth="1"/>
    <col min="13836" max="14083" width="9" style="20"/>
    <col min="14084" max="14084" width="14.75" style="20" customWidth="1"/>
    <col min="14085" max="14085" width="10.875" style="20" customWidth="1"/>
    <col min="14086" max="14089" width="14.25" style="20" customWidth="1"/>
    <col min="14090" max="14090" width="11.125" style="20" customWidth="1"/>
    <col min="14091" max="14091" width="16.875" style="20" customWidth="1"/>
    <col min="14092" max="14339" width="9" style="20"/>
    <col min="14340" max="14340" width="14.75" style="20" customWidth="1"/>
    <col min="14341" max="14341" width="10.875" style="20" customWidth="1"/>
    <col min="14342" max="14345" width="14.25" style="20" customWidth="1"/>
    <col min="14346" max="14346" width="11.125" style="20" customWidth="1"/>
    <col min="14347" max="14347" width="16.875" style="20" customWidth="1"/>
    <col min="14348" max="14595" width="9" style="20"/>
    <col min="14596" max="14596" width="14.75" style="20" customWidth="1"/>
    <col min="14597" max="14597" width="10.875" style="20" customWidth="1"/>
    <col min="14598" max="14601" width="14.25" style="20" customWidth="1"/>
    <col min="14602" max="14602" width="11.125" style="20" customWidth="1"/>
    <col min="14603" max="14603" width="16.875" style="20" customWidth="1"/>
    <col min="14604" max="14851" width="9" style="20"/>
    <col min="14852" max="14852" width="14.75" style="20" customWidth="1"/>
    <col min="14853" max="14853" width="10.875" style="20" customWidth="1"/>
    <col min="14854" max="14857" width="14.25" style="20" customWidth="1"/>
    <col min="14858" max="14858" width="11.125" style="20" customWidth="1"/>
    <col min="14859" max="14859" width="16.875" style="20" customWidth="1"/>
    <col min="14860" max="15107" width="9" style="20"/>
    <col min="15108" max="15108" width="14.75" style="20" customWidth="1"/>
    <col min="15109" max="15109" width="10.875" style="20" customWidth="1"/>
    <col min="15110" max="15113" width="14.25" style="20" customWidth="1"/>
    <col min="15114" max="15114" width="11.125" style="20" customWidth="1"/>
    <col min="15115" max="15115" width="16.875" style="20" customWidth="1"/>
    <col min="15116" max="15363" width="9" style="20"/>
    <col min="15364" max="15364" width="14.75" style="20" customWidth="1"/>
    <col min="15365" max="15365" width="10.875" style="20" customWidth="1"/>
    <col min="15366" max="15369" width="14.25" style="20" customWidth="1"/>
    <col min="15370" max="15370" width="11.125" style="20" customWidth="1"/>
    <col min="15371" max="15371" width="16.875" style="20" customWidth="1"/>
    <col min="15372" max="15619" width="9" style="20"/>
    <col min="15620" max="15620" width="14.75" style="20" customWidth="1"/>
    <col min="15621" max="15621" width="10.875" style="20" customWidth="1"/>
    <col min="15622" max="15625" width="14.25" style="20" customWidth="1"/>
    <col min="15626" max="15626" width="11.125" style="20" customWidth="1"/>
    <col min="15627" max="15627" width="16.875" style="20" customWidth="1"/>
    <col min="15628" max="15875" width="9" style="20"/>
    <col min="15876" max="15876" width="14.75" style="20" customWidth="1"/>
    <col min="15877" max="15877" width="10.875" style="20" customWidth="1"/>
    <col min="15878" max="15881" width="14.25" style="20" customWidth="1"/>
    <col min="15882" max="15882" width="11.125" style="20" customWidth="1"/>
    <col min="15883" max="15883" width="16.875" style="20" customWidth="1"/>
    <col min="15884" max="16131" width="9" style="20"/>
    <col min="16132" max="16132" width="14.75" style="20" customWidth="1"/>
    <col min="16133" max="16133" width="10.875" style="20" customWidth="1"/>
    <col min="16134" max="16137" width="14.25" style="20" customWidth="1"/>
    <col min="16138" max="16138" width="11.125" style="20" customWidth="1"/>
    <col min="16139" max="16139" width="16.875" style="20" customWidth="1"/>
    <col min="16140" max="16384" width="9" style="20"/>
  </cols>
  <sheetData>
    <row r="1" spans="1:16" ht="24.75" customHeight="1" x14ac:dyDescent="0.3">
      <c r="A1" s="2" t="s">
        <v>216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pans="1:16" ht="18" customHeight="1" x14ac:dyDescent="0.3"/>
    <row r="3" spans="1:16" ht="29.25" customHeight="1" x14ac:dyDescent="0.3">
      <c r="A3" s="199" t="s">
        <v>118</v>
      </c>
      <c r="B3" s="199" t="s">
        <v>149</v>
      </c>
      <c r="C3" s="199" t="s">
        <v>145</v>
      </c>
      <c r="D3" s="199" t="s">
        <v>296</v>
      </c>
      <c r="E3" s="199"/>
      <c r="F3" s="199"/>
      <c r="G3" s="199"/>
      <c r="H3" s="199" t="s">
        <v>236</v>
      </c>
      <c r="I3" s="199"/>
      <c r="J3" s="200" t="s">
        <v>160</v>
      </c>
      <c r="K3" s="199" t="s">
        <v>90</v>
      </c>
    </row>
    <row r="4" spans="1:16" ht="29.25" customHeight="1" x14ac:dyDescent="0.3">
      <c r="A4" s="199"/>
      <c r="B4" s="199"/>
      <c r="C4" s="199"/>
      <c r="D4" s="110" t="s">
        <v>142</v>
      </c>
      <c r="E4" s="110" t="s">
        <v>222</v>
      </c>
      <c r="F4" s="110" t="s">
        <v>226</v>
      </c>
      <c r="G4" s="110" t="s">
        <v>303</v>
      </c>
      <c r="H4" s="110" t="s">
        <v>337</v>
      </c>
      <c r="I4" s="110" t="s">
        <v>102</v>
      </c>
      <c r="J4" s="200"/>
      <c r="K4" s="199"/>
      <c r="M4" s="99"/>
    </row>
    <row r="5" spans="1:16" ht="40.5" customHeight="1" x14ac:dyDescent="0.3">
      <c r="A5" s="113" t="s">
        <v>143</v>
      </c>
      <c r="B5" s="114" t="e">
        <f>필지별조서!#REF!</f>
        <v>#REF!</v>
      </c>
      <c r="C5" s="115" t="e">
        <f>필지별조서!#REF!</f>
        <v>#REF!</v>
      </c>
      <c r="D5" s="115" t="e">
        <f t="shared" ref="D5:J5" si="0">SUM(D6:D13)</f>
        <v>#REF!</v>
      </c>
      <c r="E5" s="115">
        <f t="shared" si="0"/>
        <v>0</v>
      </c>
      <c r="F5" s="115" t="e">
        <f t="shared" si="0"/>
        <v>#REF!</v>
      </c>
      <c r="G5" s="115" t="e">
        <f t="shared" si="0"/>
        <v>#REF!</v>
      </c>
      <c r="H5" s="115">
        <f t="shared" si="0"/>
        <v>0</v>
      </c>
      <c r="I5" s="115">
        <f t="shared" si="0"/>
        <v>0</v>
      </c>
      <c r="J5" s="116" t="e">
        <f t="shared" si="0"/>
        <v>#REF!</v>
      </c>
      <c r="K5" s="116"/>
      <c r="L5" s="64"/>
      <c r="M5" s="99"/>
    </row>
    <row r="6" spans="1:16" ht="40.5" customHeight="1" x14ac:dyDescent="0.3">
      <c r="A6" s="111" t="e">
        <f>필지별조서!#REF!</f>
        <v>#REF!</v>
      </c>
      <c r="B6" s="81" t="e">
        <f>필지별조서!#REF!</f>
        <v>#REF!</v>
      </c>
      <c r="C6" s="82" t="e">
        <f>필지별조서!#REF!</f>
        <v>#REF!</v>
      </c>
      <c r="D6" s="82" t="e">
        <f>필지별조서!#REF!</f>
        <v>#REF!</v>
      </c>
      <c r="E6" s="82"/>
      <c r="F6" s="82"/>
      <c r="G6" s="82"/>
      <c r="H6" s="105"/>
      <c r="I6" s="106"/>
      <c r="J6" s="109" t="e">
        <f>ROUNDUP(D6*0.01/0.04,0)</f>
        <v>#REF!</v>
      </c>
      <c r="K6" s="98"/>
      <c r="M6" s="99"/>
      <c r="O6" s="101">
        <v>0</v>
      </c>
      <c r="P6" s="102"/>
    </row>
    <row r="7" spans="1:16" ht="40.5" customHeight="1" x14ac:dyDescent="0.3">
      <c r="A7" s="118" t="e">
        <f>필지별조서!#REF!</f>
        <v>#REF!</v>
      </c>
      <c r="B7" s="81" t="e">
        <f>필지별조서!#REF!</f>
        <v>#REF!</v>
      </c>
      <c r="C7" s="82" t="e">
        <f>필지별조서!#REF!</f>
        <v>#REF!</v>
      </c>
      <c r="D7" s="82" t="e">
        <f>필지별조서!#REF!</f>
        <v>#REF!</v>
      </c>
      <c r="E7" s="82"/>
      <c r="F7" s="82" t="e">
        <f>필지별조서!#REF!</f>
        <v>#REF!</v>
      </c>
      <c r="G7" s="82"/>
      <c r="H7" s="105"/>
      <c r="I7" s="106"/>
      <c r="J7" s="109" t="e">
        <f>ROUNDUP(D7*0.01/0.04,0)</f>
        <v>#REF!</v>
      </c>
      <c r="K7" s="98"/>
      <c r="M7" s="99"/>
      <c r="O7" s="101"/>
      <c r="P7" s="102"/>
    </row>
    <row r="8" spans="1:16" ht="40.5" customHeight="1" x14ac:dyDescent="0.3">
      <c r="A8" s="111" t="e">
        <f>필지별조서!#REF!</f>
        <v>#REF!</v>
      </c>
      <c r="B8" s="81" t="e">
        <f>필지별조서!#REF!</f>
        <v>#REF!</v>
      </c>
      <c r="C8" s="82" t="e">
        <f>필지별조서!#REF!</f>
        <v>#REF!</v>
      </c>
      <c r="D8" s="82" t="e">
        <f>필지별조서!#REF!</f>
        <v>#REF!</v>
      </c>
      <c r="E8" s="82"/>
      <c r="F8" s="82" t="e">
        <f>필지별조서!#REF!</f>
        <v>#REF!</v>
      </c>
      <c r="G8" s="82"/>
      <c r="H8" s="105"/>
      <c r="I8" s="106"/>
      <c r="J8" s="109" t="e">
        <f t="shared" ref="J8:J13" si="1">ROUNDUP(D8*0.01/0.04,0)</f>
        <v>#REF!</v>
      </c>
      <c r="K8" s="98"/>
      <c r="M8" s="99"/>
      <c r="O8" s="101"/>
      <c r="P8" s="102"/>
    </row>
    <row r="9" spans="1:16" ht="40.5" customHeight="1" x14ac:dyDescent="0.3">
      <c r="A9" s="119" t="e">
        <f>필지별조서!#REF!</f>
        <v>#REF!</v>
      </c>
      <c r="B9" s="81" t="e">
        <f>필지별조서!#REF!</f>
        <v>#REF!</v>
      </c>
      <c r="C9" s="82" t="e">
        <f>필지별조서!#REF!</f>
        <v>#REF!</v>
      </c>
      <c r="D9" s="82" t="e">
        <f>필지별조서!#REF!</f>
        <v>#REF!</v>
      </c>
      <c r="E9" s="82"/>
      <c r="F9" s="82"/>
      <c r="G9" s="82" t="e">
        <f>필지별조서!#REF!</f>
        <v>#REF!</v>
      </c>
      <c r="H9" s="105"/>
      <c r="I9" s="106"/>
      <c r="J9" s="109" t="e">
        <f>ROUNDUP(D9*0.01/0.04,0)</f>
        <v>#REF!</v>
      </c>
      <c r="K9" s="98"/>
      <c r="M9" s="99"/>
      <c r="O9" s="101"/>
      <c r="P9" s="102"/>
    </row>
    <row r="10" spans="1:16" ht="40.5" customHeight="1" x14ac:dyDescent="0.3">
      <c r="A10" s="111" t="e">
        <f>필지별조서!#REF!</f>
        <v>#REF!</v>
      </c>
      <c r="B10" s="81" t="e">
        <f>필지별조서!#REF!</f>
        <v>#REF!</v>
      </c>
      <c r="C10" s="82" t="e">
        <f>필지별조서!#REF!</f>
        <v>#REF!</v>
      </c>
      <c r="D10" s="82" t="e">
        <f>필지별조서!#REF!</f>
        <v>#REF!</v>
      </c>
      <c r="E10" s="82"/>
      <c r="F10" s="82" t="e">
        <f>필지별조서!#REF!</f>
        <v>#REF!</v>
      </c>
      <c r="G10" s="82"/>
      <c r="H10" s="105">
        <f>ROUND('[3]단가(산물운반)'!$S$26*E10,2)</f>
        <v>0</v>
      </c>
      <c r="I10" s="106">
        <f>ROUND('[3]단가(산물운반)'!$T$26*E10,2)</f>
        <v>0</v>
      </c>
      <c r="J10" s="109" t="e">
        <f t="shared" si="1"/>
        <v>#REF!</v>
      </c>
      <c r="K10" s="112"/>
      <c r="M10" s="99"/>
      <c r="O10" s="101"/>
      <c r="P10" s="102"/>
    </row>
    <row r="11" spans="1:16" ht="40.5" customHeight="1" x14ac:dyDescent="0.3">
      <c r="A11" s="111" t="e">
        <f>필지별조서!#REF!</f>
        <v>#REF!</v>
      </c>
      <c r="B11" s="81" t="e">
        <f>필지별조서!#REF!</f>
        <v>#REF!</v>
      </c>
      <c r="C11" s="82" t="e">
        <f>필지별조서!#REF!</f>
        <v>#REF!</v>
      </c>
      <c r="D11" s="82" t="e">
        <f>필지별조서!#REF!</f>
        <v>#REF!</v>
      </c>
      <c r="E11" s="83"/>
      <c r="F11" s="83" t="e">
        <f>필지별조서!#REF!</f>
        <v>#REF!</v>
      </c>
      <c r="G11" s="83" t="e">
        <f>필지별조서!#REF!</f>
        <v>#REF!</v>
      </c>
      <c r="H11" s="105">
        <v>0</v>
      </c>
      <c r="I11" s="106">
        <v>0</v>
      </c>
      <c r="J11" s="109" t="e">
        <f t="shared" si="1"/>
        <v>#REF!</v>
      </c>
      <c r="K11" s="98"/>
      <c r="M11" s="107"/>
      <c r="N11" s="108"/>
      <c r="O11" s="101"/>
      <c r="P11" s="102"/>
    </row>
    <row r="12" spans="1:16" ht="40.5" customHeight="1" x14ac:dyDescent="0.3">
      <c r="A12" s="117" t="e">
        <f>필지별조서!#REF!</f>
        <v>#REF!</v>
      </c>
      <c r="B12" s="81" t="e">
        <f>필지별조서!#REF!</f>
        <v>#REF!</v>
      </c>
      <c r="C12" s="82" t="e">
        <f>필지별조서!#REF!</f>
        <v>#REF!</v>
      </c>
      <c r="D12" s="82" t="e">
        <f>필지별조서!#REF!</f>
        <v>#REF!</v>
      </c>
      <c r="E12" s="83"/>
      <c r="F12" s="83"/>
      <c r="G12" s="83"/>
      <c r="H12" s="105"/>
      <c r="I12" s="106"/>
      <c r="J12" s="109" t="e">
        <f t="shared" si="1"/>
        <v>#REF!</v>
      </c>
      <c r="K12" s="98"/>
      <c r="M12" s="107"/>
      <c r="N12" s="108"/>
      <c r="O12" s="101"/>
      <c r="P12" s="102"/>
    </row>
    <row r="13" spans="1:16" ht="40.5" customHeight="1" x14ac:dyDescent="0.3">
      <c r="A13" s="111" t="e">
        <f>필지별조서!#REF!</f>
        <v>#REF!</v>
      </c>
      <c r="B13" s="81" t="e">
        <f>필지별조서!#REF!</f>
        <v>#REF!</v>
      </c>
      <c r="C13" s="82" t="e">
        <f>필지별조서!#REF!</f>
        <v>#REF!</v>
      </c>
      <c r="D13" s="82" t="e">
        <f>필지별조서!#REF!</f>
        <v>#REF!</v>
      </c>
      <c r="E13" s="83"/>
      <c r="F13" s="83"/>
      <c r="G13" s="83"/>
      <c r="H13" s="105"/>
      <c r="I13" s="106"/>
      <c r="J13" s="109" t="e">
        <f t="shared" si="1"/>
        <v>#REF!</v>
      </c>
      <c r="K13" s="98"/>
      <c r="M13" s="107"/>
      <c r="N13" s="108"/>
      <c r="O13" s="101"/>
      <c r="P13" s="102"/>
    </row>
  </sheetData>
  <mergeCells count="8">
    <mergeCell ref="A1:K1"/>
    <mergeCell ref="A3:A4"/>
    <mergeCell ref="B3:B4"/>
    <mergeCell ref="C3:C4"/>
    <mergeCell ref="D3:G3"/>
    <mergeCell ref="H3:I3"/>
    <mergeCell ref="J3:J4"/>
    <mergeCell ref="K3:K4"/>
  </mergeCells>
  <phoneticPr fontId="17" type="noConversion"/>
  <printOptions horizontalCentered="1"/>
  <pageMargins left="1.1413888931274414" right="0.74750000238418579" top="0.7086111307144165" bottom="0.7086111307144165" header="0.51138889789581299" footer="0.51138889789581299"/>
  <pageSetup paperSize="9" scale="92" orientation="landscape" blackAndWhite="1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U42"/>
  <sheetViews>
    <sheetView view="pageBreakPreview" zoomScaleNormal="100" zoomScaleSheetLayoutView="100" workbookViewId="0">
      <pane xSplit="6" ySplit="5" topLeftCell="G6" activePane="bottomRight" state="frozen"/>
      <selection pane="topRight"/>
      <selection pane="bottomLeft"/>
      <selection pane="bottomRight" activeCell="R36" sqref="R36"/>
    </sheetView>
  </sheetViews>
  <sheetFormatPr defaultColWidth="9" defaultRowHeight="16.5" x14ac:dyDescent="0.3"/>
  <cols>
    <col min="1" max="1" width="11.5" style="75" customWidth="1"/>
    <col min="2" max="3" width="5.375" style="77" customWidth="1"/>
    <col min="4" max="4" width="8.375" style="93" customWidth="1"/>
    <col min="5" max="5" width="7.125" style="88" customWidth="1"/>
    <col min="6" max="6" width="7.125" style="78" customWidth="1"/>
    <col min="7" max="7" width="7.125" style="79" customWidth="1"/>
    <col min="8" max="8" width="7.125" style="97" customWidth="1"/>
    <col min="9" max="10" width="7.125" style="79" customWidth="1"/>
    <col min="11" max="11" width="7.125" style="97" customWidth="1"/>
    <col min="12" max="12" width="7.125" style="79" customWidth="1"/>
    <col min="13" max="15" width="7.125" style="77" customWidth="1"/>
    <col min="16" max="16" width="13.625" style="75" customWidth="1"/>
  </cols>
  <sheetData>
    <row r="1" spans="1:17" ht="26.25" x14ac:dyDescent="0.3">
      <c r="A1" s="204" t="s">
        <v>377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  <c r="M1" s="204"/>
      <c r="N1" s="204"/>
      <c r="O1" s="204"/>
      <c r="P1" s="204"/>
    </row>
    <row r="2" spans="1:17" ht="12" customHeight="1" x14ac:dyDescent="0.3">
      <c r="A2" s="3"/>
      <c r="B2" s="2"/>
      <c r="C2" s="2"/>
      <c r="D2" s="89"/>
      <c r="E2" s="85"/>
      <c r="F2" s="55"/>
      <c r="G2" s="4"/>
      <c r="H2" s="94"/>
      <c r="I2" s="4"/>
      <c r="J2" s="4"/>
      <c r="K2" s="94"/>
      <c r="L2" s="4"/>
      <c r="M2" s="5"/>
      <c r="N2" s="5"/>
      <c r="O2" s="5"/>
      <c r="P2" s="3"/>
    </row>
    <row r="3" spans="1:17" ht="21" customHeight="1" x14ac:dyDescent="0.3">
      <c r="A3" s="205" t="s">
        <v>35</v>
      </c>
      <c r="B3" s="206" t="s">
        <v>340</v>
      </c>
      <c r="C3" s="206"/>
      <c r="D3" s="206"/>
      <c r="E3" s="207" t="s">
        <v>127</v>
      </c>
      <c r="F3" s="208" t="s">
        <v>142</v>
      </c>
      <c r="G3" s="208" t="s">
        <v>339</v>
      </c>
      <c r="H3" s="208"/>
      <c r="I3" s="208"/>
      <c r="J3" s="208" t="s">
        <v>243</v>
      </c>
      <c r="K3" s="208"/>
      <c r="L3" s="208"/>
      <c r="M3" s="208"/>
      <c r="N3" s="208"/>
      <c r="O3" s="208"/>
      <c r="P3" s="7" t="s">
        <v>307</v>
      </c>
    </row>
    <row r="4" spans="1:17" ht="33.75" customHeight="1" x14ac:dyDescent="0.3">
      <c r="A4" s="205"/>
      <c r="B4" s="6" t="s">
        <v>107</v>
      </c>
      <c r="C4" s="6" t="s">
        <v>77</v>
      </c>
      <c r="D4" s="90" t="s">
        <v>141</v>
      </c>
      <c r="E4" s="207"/>
      <c r="F4" s="208"/>
      <c r="G4" s="80" t="s">
        <v>241</v>
      </c>
      <c r="H4" s="95" t="s">
        <v>133</v>
      </c>
      <c r="I4" s="80" t="s">
        <v>341</v>
      </c>
      <c r="J4" s="80" t="s">
        <v>241</v>
      </c>
      <c r="K4" s="95" t="s">
        <v>133</v>
      </c>
      <c r="L4" s="80" t="s">
        <v>46</v>
      </c>
      <c r="M4" s="80" t="s">
        <v>232</v>
      </c>
      <c r="N4" s="80" t="s">
        <v>341</v>
      </c>
      <c r="O4" s="80" t="s">
        <v>308</v>
      </c>
      <c r="P4" s="7"/>
    </row>
    <row r="5" spans="1:17" ht="20.100000000000001" customHeight="1" x14ac:dyDescent="0.3">
      <c r="A5" s="201" t="s">
        <v>143</v>
      </c>
      <c r="B5" s="201"/>
      <c r="C5" s="201"/>
      <c r="D5" s="47">
        <f>COUNTA(D6:D41)</f>
        <v>36</v>
      </c>
      <c r="E5" s="72">
        <f>SUM(E7:E41)</f>
        <v>49.20000000000001</v>
      </c>
      <c r="F5" s="72">
        <f t="shared" ref="F5:O5" si="0">SUM(F6:F41)</f>
        <v>45.670000000000009</v>
      </c>
      <c r="G5" s="72">
        <f t="shared" si="0"/>
        <v>0</v>
      </c>
      <c r="H5" s="72">
        <f t="shared" si="0"/>
        <v>1.3200000000000003</v>
      </c>
      <c r="I5" s="72">
        <f t="shared" si="0"/>
        <v>0</v>
      </c>
      <c r="J5" s="72">
        <f t="shared" si="0"/>
        <v>0</v>
      </c>
      <c r="K5" s="72">
        <f t="shared" si="0"/>
        <v>2.3400000000000003</v>
      </c>
      <c r="L5" s="72">
        <f t="shared" si="0"/>
        <v>0</v>
      </c>
      <c r="M5" s="72">
        <f t="shared" si="0"/>
        <v>0</v>
      </c>
      <c r="N5" s="72">
        <f t="shared" si="0"/>
        <v>0</v>
      </c>
      <c r="O5" s="72">
        <f t="shared" si="0"/>
        <v>1.5600000000000007</v>
      </c>
      <c r="P5" s="49"/>
      <c r="Q5" s="64"/>
    </row>
    <row r="6" spans="1:17" ht="20.100000000000001" customHeight="1" x14ac:dyDescent="0.3">
      <c r="A6" s="84" t="s">
        <v>42</v>
      </c>
      <c r="B6" s="69" t="s">
        <v>80</v>
      </c>
      <c r="C6" s="69" t="s">
        <v>67</v>
      </c>
      <c r="D6" s="35" t="s">
        <v>247</v>
      </c>
      <c r="E6" s="86">
        <v>0.13</v>
      </c>
      <c r="F6" s="76">
        <f>E6-H6-K6</f>
        <v>4.0000000000000008E-2</v>
      </c>
      <c r="G6" s="70"/>
      <c r="H6" s="70">
        <v>0.09</v>
      </c>
      <c r="I6" s="70"/>
      <c r="J6" s="70"/>
      <c r="K6" s="70"/>
      <c r="L6" s="74"/>
      <c r="M6" s="71"/>
      <c r="N6" s="74"/>
      <c r="O6" s="74"/>
      <c r="P6" s="73"/>
      <c r="Q6" s="64" t="s">
        <v>390</v>
      </c>
    </row>
    <row r="7" spans="1:17" ht="20.100000000000001" customHeight="1" x14ac:dyDescent="0.3">
      <c r="A7" s="84"/>
      <c r="B7" s="69" t="s">
        <v>80</v>
      </c>
      <c r="C7" s="69" t="s">
        <v>67</v>
      </c>
      <c r="D7" s="92" t="s">
        <v>336</v>
      </c>
      <c r="E7" s="87">
        <v>0.46</v>
      </c>
      <c r="F7" s="76">
        <f t="shared" ref="F7:F41" si="1">E7-H7-K7</f>
        <v>0.42000000000000004</v>
      </c>
      <c r="G7" s="70"/>
      <c r="H7" s="96">
        <v>0.04</v>
      </c>
      <c r="I7" s="70"/>
      <c r="J7" s="70"/>
      <c r="K7" s="70"/>
      <c r="L7" s="74"/>
      <c r="M7" s="71"/>
      <c r="N7" s="74"/>
      <c r="O7" s="74"/>
      <c r="P7" s="73"/>
      <c r="Q7" s="64"/>
    </row>
    <row r="8" spans="1:17" ht="20.100000000000001" customHeight="1" x14ac:dyDescent="0.3">
      <c r="A8" s="84"/>
      <c r="B8" s="69" t="s">
        <v>80</v>
      </c>
      <c r="C8" s="69" t="s">
        <v>67</v>
      </c>
      <c r="D8" s="92" t="s">
        <v>295</v>
      </c>
      <c r="E8" s="87">
        <v>0.78</v>
      </c>
      <c r="F8" s="76">
        <f t="shared" si="1"/>
        <v>0.61</v>
      </c>
      <c r="G8" s="70"/>
      <c r="H8" s="70">
        <v>0.15</v>
      </c>
      <c r="I8" s="70"/>
      <c r="J8" s="70"/>
      <c r="K8" s="70">
        <v>0.02</v>
      </c>
      <c r="L8" s="74"/>
      <c r="M8" s="71"/>
      <c r="N8" s="74"/>
      <c r="O8" s="74"/>
      <c r="P8" s="73"/>
      <c r="Q8" s="64"/>
    </row>
    <row r="9" spans="1:17" ht="20.100000000000001" customHeight="1" x14ac:dyDescent="0.3">
      <c r="A9" s="84"/>
      <c r="B9" s="69" t="s">
        <v>80</v>
      </c>
      <c r="C9" s="69" t="s">
        <v>67</v>
      </c>
      <c r="D9" s="92" t="s">
        <v>106</v>
      </c>
      <c r="E9" s="87">
        <v>0.31</v>
      </c>
      <c r="F9" s="76">
        <f t="shared" si="1"/>
        <v>0.31</v>
      </c>
      <c r="G9" s="70"/>
      <c r="H9" s="96"/>
      <c r="I9" s="70"/>
      <c r="J9" s="70"/>
      <c r="K9" s="70"/>
      <c r="L9" s="74"/>
      <c r="M9" s="71"/>
      <c r="N9" s="74"/>
      <c r="O9" s="74"/>
      <c r="P9" s="73"/>
      <c r="Q9" s="64"/>
    </row>
    <row r="10" spans="1:17" ht="20.100000000000001" customHeight="1" x14ac:dyDescent="0.3">
      <c r="A10" s="84"/>
      <c r="B10" s="69" t="s">
        <v>80</v>
      </c>
      <c r="C10" s="69" t="s">
        <v>67</v>
      </c>
      <c r="D10" s="92" t="s">
        <v>331</v>
      </c>
      <c r="E10" s="87">
        <v>3.42</v>
      </c>
      <c r="F10" s="76">
        <f t="shared" si="1"/>
        <v>3.42</v>
      </c>
      <c r="G10" s="70"/>
      <c r="H10" s="70"/>
      <c r="I10" s="70"/>
      <c r="J10" s="70"/>
      <c r="K10" s="70"/>
      <c r="L10" s="74"/>
      <c r="M10" s="71"/>
      <c r="N10" s="74"/>
      <c r="O10" s="74">
        <v>0.17</v>
      </c>
      <c r="P10" s="73"/>
      <c r="Q10" s="64"/>
    </row>
    <row r="11" spans="1:17" ht="20.100000000000001" customHeight="1" x14ac:dyDescent="0.3">
      <c r="A11" s="84"/>
      <c r="B11" s="69" t="s">
        <v>80</v>
      </c>
      <c r="C11" s="69" t="s">
        <v>67</v>
      </c>
      <c r="D11" s="92" t="s">
        <v>100</v>
      </c>
      <c r="E11" s="87">
        <v>0.9</v>
      </c>
      <c r="F11" s="76">
        <f t="shared" si="1"/>
        <v>0.38000000000000006</v>
      </c>
      <c r="G11" s="70"/>
      <c r="H11" s="70">
        <v>0.08</v>
      </c>
      <c r="I11" s="70"/>
      <c r="J11" s="70"/>
      <c r="K11" s="70">
        <v>0.44</v>
      </c>
      <c r="L11" s="74"/>
      <c r="M11" s="71"/>
      <c r="N11" s="74"/>
      <c r="O11" s="74">
        <v>0.03</v>
      </c>
      <c r="P11" s="73"/>
      <c r="Q11" s="64"/>
    </row>
    <row r="12" spans="1:17" ht="20.100000000000001" customHeight="1" x14ac:dyDescent="0.3">
      <c r="A12" s="84"/>
      <c r="B12" s="69" t="s">
        <v>80</v>
      </c>
      <c r="C12" s="69" t="s">
        <v>67</v>
      </c>
      <c r="D12" s="92" t="s">
        <v>47</v>
      </c>
      <c r="E12" s="87">
        <v>0.06</v>
      </c>
      <c r="F12" s="76">
        <f t="shared" si="1"/>
        <v>0.06</v>
      </c>
      <c r="G12" s="70"/>
      <c r="H12" s="70"/>
      <c r="I12" s="70"/>
      <c r="J12" s="70"/>
      <c r="K12" s="70"/>
      <c r="L12" s="74"/>
      <c r="M12" s="71"/>
      <c r="N12" s="74"/>
      <c r="O12" s="74">
        <v>0.02</v>
      </c>
      <c r="P12" s="73"/>
      <c r="Q12" s="64"/>
    </row>
    <row r="13" spans="1:17" ht="20.100000000000001" customHeight="1" x14ac:dyDescent="0.3">
      <c r="A13" s="84"/>
      <c r="B13" s="69" t="s">
        <v>80</v>
      </c>
      <c r="C13" s="69" t="s">
        <v>67</v>
      </c>
      <c r="D13" s="92" t="s">
        <v>249</v>
      </c>
      <c r="E13" s="87">
        <v>0.33</v>
      </c>
      <c r="F13" s="76">
        <f t="shared" si="1"/>
        <v>0.28000000000000003</v>
      </c>
      <c r="G13" s="70"/>
      <c r="H13" s="70"/>
      <c r="I13" s="70"/>
      <c r="J13" s="70"/>
      <c r="K13" s="70">
        <v>0.05</v>
      </c>
      <c r="L13" s="74"/>
      <c r="M13" s="71"/>
      <c r="N13" s="74"/>
      <c r="O13" s="74">
        <v>7.0000000000000007E-2</v>
      </c>
      <c r="P13" s="73"/>
      <c r="Q13" s="64"/>
    </row>
    <row r="14" spans="1:17" ht="20.100000000000001" customHeight="1" x14ac:dyDescent="0.3">
      <c r="A14" s="84"/>
      <c r="B14" s="69" t="s">
        <v>80</v>
      </c>
      <c r="C14" s="69" t="s">
        <v>67</v>
      </c>
      <c r="D14" s="92" t="s">
        <v>66</v>
      </c>
      <c r="E14" s="87">
        <v>0.09</v>
      </c>
      <c r="F14" s="76">
        <f t="shared" si="1"/>
        <v>0.06</v>
      </c>
      <c r="G14" s="70"/>
      <c r="H14" s="70">
        <v>0.03</v>
      </c>
      <c r="I14" s="70"/>
      <c r="J14" s="70"/>
      <c r="K14" s="70"/>
      <c r="L14" s="74"/>
      <c r="M14" s="71"/>
      <c r="N14" s="74"/>
      <c r="O14" s="74"/>
      <c r="P14" s="73"/>
      <c r="Q14" s="64"/>
    </row>
    <row r="15" spans="1:17" ht="20.100000000000001" customHeight="1" x14ac:dyDescent="0.3">
      <c r="A15" s="84"/>
      <c r="B15" s="69" t="s">
        <v>80</v>
      </c>
      <c r="C15" s="69" t="s">
        <v>67</v>
      </c>
      <c r="D15" s="92" t="s">
        <v>113</v>
      </c>
      <c r="E15" s="87">
        <v>0.18</v>
      </c>
      <c r="F15" s="76">
        <f t="shared" si="1"/>
        <v>0.15</v>
      </c>
      <c r="G15" s="70"/>
      <c r="H15" s="70"/>
      <c r="I15" s="70"/>
      <c r="J15" s="70"/>
      <c r="K15" s="70">
        <v>0.03</v>
      </c>
      <c r="L15" s="74"/>
      <c r="M15" s="71"/>
      <c r="N15" s="74"/>
      <c r="O15" s="74">
        <v>0.02</v>
      </c>
      <c r="P15" s="73"/>
      <c r="Q15" s="64"/>
    </row>
    <row r="16" spans="1:17" ht="20.100000000000001" customHeight="1" x14ac:dyDescent="0.3">
      <c r="A16" s="84"/>
      <c r="B16" s="69" t="s">
        <v>80</v>
      </c>
      <c r="C16" s="69" t="s">
        <v>67</v>
      </c>
      <c r="D16" s="92" t="s">
        <v>231</v>
      </c>
      <c r="E16" s="87">
        <v>0.22</v>
      </c>
      <c r="F16" s="76">
        <f t="shared" si="1"/>
        <v>0.14000000000000001</v>
      </c>
      <c r="G16" s="70"/>
      <c r="H16" s="70">
        <v>0.08</v>
      </c>
      <c r="I16" s="70"/>
      <c r="J16" s="70"/>
      <c r="K16" s="70"/>
      <c r="L16" s="74"/>
      <c r="M16" s="71"/>
      <c r="N16" s="74"/>
      <c r="O16" s="74">
        <v>0.03</v>
      </c>
      <c r="P16" s="73"/>
      <c r="Q16" s="64"/>
    </row>
    <row r="17" spans="1:21" ht="20.100000000000001" customHeight="1" x14ac:dyDescent="0.3">
      <c r="A17" s="84"/>
      <c r="B17" s="69" t="s">
        <v>80</v>
      </c>
      <c r="C17" s="69" t="s">
        <v>67</v>
      </c>
      <c r="D17" s="92" t="s">
        <v>240</v>
      </c>
      <c r="E17" s="87">
        <v>0.61</v>
      </c>
      <c r="F17" s="76">
        <f t="shared" si="1"/>
        <v>0.54999999999999993</v>
      </c>
      <c r="G17" s="70"/>
      <c r="H17" s="70">
        <v>0.01</v>
      </c>
      <c r="I17" s="70"/>
      <c r="J17" s="70"/>
      <c r="K17" s="70">
        <v>0.05</v>
      </c>
      <c r="L17" s="74"/>
      <c r="M17" s="71"/>
      <c r="N17" s="74"/>
      <c r="O17" s="74">
        <v>0.01</v>
      </c>
      <c r="P17" s="73"/>
      <c r="Q17" s="64"/>
    </row>
    <row r="18" spans="1:21" ht="20.100000000000001" customHeight="1" x14ac:dyDescent="0.3">
      <c r="A18" s="84"/>
      <c r="B18" s="69" t="s">
        <v>80</v>
      </c>
      <c r="C18" s="69" t="s">
        <v>67</v>
      </c>
      <c r="D18" s="92" t="s">
        <v>250</v>
      </c>
      <c r="E18" s="87">
        <v>0.73</v>
      </c>
      <c r="F18" s="76">
        <f t="shared" si="1"/>
        <v>0.65999999999999992</v>
      </c>
      <c r="G18" s="70"/>
      <c r="H18" s="70"/>
      <c r="I18" s="70"/>
      <c r="J18" s="70"/>
      <c r="K18" s="70">
        <v>7.0000000000000007E-2</v>
      </c>
      <c r="L18" s="74"/>
      <c r="M18" s="71"/>
      <c r="N18" s="74"/>
      <c r="O18" s="74">
        <v>7.0000000000000007E-2</v>
      </c>
      <c r="P18" s="73"/>
      <c r="Q18" s="64"/>
    </row>
    <row r="19" spans="1:21" ht="20.100000000000001" customHeight="1" x14ac:dyDescent="0.3">
      <c r="A19" s="84"/>
      <c r="B19" s="69" t="s">
        <v>80</v>
      </c>
      <c r="C19" s="69" t="s">
        <v>67</v>
      </c>
      <c r="D19" s="92" t="s">
        <v>83</v>
      </c>
      <c r="E19" s="87">
        <v>0.12</v>
      </c>
      <c r="F19" s="76">
        <f t="shared" si="1"/>
        <v>0.09</v>
      </c>
      <c r="G19" s="70"/>
      <c r="H19" s="70">
        <v>0.01</v>
      </c>
      <c r="I19" s="70"/>
      <c r="J19" s="70"/>
      <c r="K19" s="70">
        <v>0.02</v>
      </c>
      <c r="L19" s="74"/>
      <c r="M19" s="71"/>
      <c r="N19" s="74"/>
      <c r="O19" s="74">
        <v>0.03</v>
      </c>
      <c r="P19" s="73"/>
      <c r="Q19" s="64"/>
    </row>
    <row r="20" spans="1:21" ht="20.100000000000001" customHeight="1" x14ac:dyDescent="0.3">
      <c r="A20" s="84"/>
      <c r="B20" s="69" t="s">
        <v>80</v>
      </c>
      <c r="C20" s="69" t="s">
        <v>67</v>
      </c>
      <c r="D20" s="92" t="s">
        <v>33</v>
      </c>
      <c r="E20" s="87">
        <v>0.96</v>
      </c>
      <c r="F20" s="76">
        <f t="shared" si="1"/>
        <v>0.94</v>
      </c>
      <c r="G20" s="70"/>
      <c r="H20" s="70"/>
      <c r="I20" s="70"/>
      <c r="J20" s="70"/>
      <c r="K20" s="70">
        <v>0.02</v>
      </c>
      <c r="L20" s="74"/>
      <c r="M20" s="71"/>
      <c r="N20" s="74"/>
      <c r="O20" s="74"/>
      <c r="P20" s="73"/>
      <c r="Q20" s="64"/>
    </row>
    <row r="21" spans="1:21" ht="20.100000000000001" customHeight="1" x14ac:dyDescent="0.3">
      <c r="A21" s="84"/>
      <c r="B21" s="69" t="s">
        <v>80</v>
      </c>
      <c r="C21" s="69" t="s">
        <v>67</v>
      </c>
      <c r="D21" s="92" t="s">
        <v>299</v>
      </c>
      <c r="E21" s="87">
        <v>0.12</v>
      </c>
      <c r="F21" s="76">
        <f t="shared" si="1"/>
        <v>0.12</v>
      </c>
      <c r="G21" s="70"/>
      <c r="H21" s="70"/>
      <c r="I21" s="70"/>
      <c r="J21" s="70"/>
      <c r="K21" s="70"/>
      <c r="L21" s="74"/>
      <c r="M21" s="71"/>
      <c r="N21" s="74"/>
      <c r="O21" s="74">
        <v>0.01</v>
      </c>
      <c r="P21" s="73"/>
      <c r="Q21" s="64"/>
    </row>
    <row r="22" spans="1:21" ht="20.100000000000001" customHeight="1" x14ac:dyDescent="0.3">
      <c r="A22" s="84"/>
      <c r="B22" s="69" t="s">
        <v>80</v>
      </c>
      <c r="C22" s="69" t="s">
        <v>67</v>
      </c>
      <c r="D22" s="92">
        <v>182</v>
      </c>
      <c r="E22" s="87">
        <v>0.05</v>
      </c>
      <c r="F22" s="76">
        <f t="shared" si="1"/>
        <v>0.05</v>
      </c>
      <c r="G22" s="70"/>
      <c r="H22" s="70"/>
      <c r="I22" s="70"/>
      <c r="J22" s="70"/>
      <c r="K22" s="70"/>
      <c r="L22" s="74"/>
      <c r="M22" s="71"/>
      <c r="N22" s="74"/>
      <c r="O22" s="74">
        <v>0.02</v>
      </c>
      <c r="P22" s="73"/>
      <c r="Q22" s="64"/>
      <c r="U22" s="1">
        <v>0</v>
      </c>
    </row>
    <row r="23" spans="1:21" ht="20.100000000000001" customHeight="1" x14ac:dyDescent="0.3">
      <c r="A23" s="84"/>
      <c r="B23" s="69" t="s">
        <v>80</v>
      </c>
      <c r="C23" s="69" t="s">
        <v>67</v>
      </c>
      <c r="D23" s="92" t="s">
        <v>175</v>
      </c>
      <c r="E23" s="87">
        <v>16.760000000000002</v>
      </c>
      <c r="F23" s="76">
        <f t="shared" si="1"/>
        <v>15.81</v>
      </c>
      <c r="G23" s="70"/>
      <c r="H23" s="70">
        <v>0.37</v>
      </c>
      <c r="I23" s="70"/>
      <c r="J23" s="70"/>
      <c r="K23" s="70">
        <v>0.57999999999999996</v>
      </c>
      <c r="L23" s="74"/>
      <c r="M23" s="71"/>
      <c r="N23" s="74"/>
      <c r="O23" s="74">
        <v>0.23</v>
      </c>
      <c r="P23" s="73"/>
      <c r="Q23" s="64"/>
    </row>
    <row r="24" spans="1:21" ht="20.100000000000001" customHeight="1" x14ac:dyDescent="0.3">
      <c r="A24" s="84"/>
      <c r="B24" s="69" t="s">
        <v>80</v>
      </c>
      <c r="C24" s="69" t="s">
        <v>67</v>
      </c>
      <c r="D24" s="92" t="s">
        <v>245</v>
      </c>
      <c r="E24" s="87">
        <v>0.2</v>
      </c>
      <c r="F24" s="76">
        <f t="shared" si="1"/>
        <v>0.2</v>
      </c>
      <c r="G24" s="70"/>
      <c r="H24" s="70"/>
      <c r="I24" s="70"/>
      <c r="J24" s="70"/>
      <c r="K24" s="70"/>
      <c r="L24" s="74"/>
      <c r="M24" s="71"/>
      <c r="N24" s="74"/>
      <c r="O24" s="74">
        <v>0.02</v>
      </c>
      <c r="P24" s="73"/>
      <c r="Q24" s="64"/>
    </row>
    <row r="25" spans="1:21" ht="20.100000000000001" customHeight="1" x14ac:dyDescent="0.3">
      <c r="A25" s="84"/>
      <c r="B25" s="69" t="s">
        <v>80</v>
      </c>
      <c r="C25" s="69" t="s">
        <v>67</v>
      </c>
      <c r="D25" s="92" t="s">
        <v>27</v>
      </c>
      <c r="E25" s="87">
        <v>7.0000000000000007E-2</v>
      </c>
      <c r="F25" s="76">
        <f t="shared" si="1"/>
        <v>7.0000000000000007E-2</v>
      </c>
      <c r="G25" s="70"/>
      <c r="H25" s="70"/>
      <c r="I25" s="70"/>
      <c r="J25" s="70"/>
      <c r="K25" s="70"/>
      <c r="L25" s="74"/>
      <c r="M25" s="71"/>
      <c r="N25" s="74"/>
      <c r="O25" s="74">
        <v>0.02</v>
      </c>
      <c r="P25" s="73"/>
      <c r="Q25" s="64"/>
      <c r="U25" s="1">
        <v>0</v>
      </c>
    </row>
    <row r="26" spans="1:21" ht="20.100000000000001" customHeight="1" x14ac:dyDescent="0.3">
      <c r="A26" s="84"/>
      <c r="B26" s="69" t="s">
        <v>80</v>
      </c>
      <c r="C26" s="69" t="s">
        <v>67</v>
      </c>
      <c r="D26" s="92" t="s">
        <v>34</v>
      </c>
      <c r="E26" s="87">
        <v>0.33</v>
      </c>
      <c r="F26" s="76">
        <f t="shared" si="1"/>
        <v>0.27</v>
      </c>
      <c r="G26" s="70"/>
      <c r="H26" s="70">
        <v>0.04</v>
      </c>
      <c r="I26" s="70"/>
      <c r="J26" s="70"/>
      <c r="K26" s="70">
        <v>0.02</v>
      </c>
      <c r="L26" s="74"/>
      <c r="M26" s="71"/>
      <c r="N26" s="74"/>
      <c r="O26" s="74">
        <v>0.01</v>
      </c>
      <c r="P26" s="73"/>
      <c r="Q26" s="64"/>
    </row>
    <row r="27" spans="1:21" ht="20.100000000000001" customHeight="1" x14ac:dyDescent="0.3">
      <c r="A27" s="84"/>
      <c r="B27" s="69" t="s">
        <v>80</v>
      </c>
      <c r="C27" s="69" t="s">
        <v>67</v>
      </c>
      <c r="D27" s="92" t="s">
        <v>344</v>
      </c>
      <c r="E27" s="87">
        <v>3.58</v>
      </c>
      <c r="F27" s="76">
        <f t="shared" si="1"/>
        <v>3.45</v>
      </c>
      <c r="G27" s="70"/>
      <c r="H27" s="96">
        <v>0.02</v>
      </c>
      <c r="I27" s="70"/>
      <c r="J27" s="70"/>
      <c r="K27" s="70">
        <v>0.11</v>
      </c>
      <c r="L27" s="74"/>
      <c r="M27" s="71"/>
      <c r="N27" s="74"/>
      <c r="O27" s="74">
        <v>0.06</v>
      </c>
      <c r="P27" s="73"/>
      <c r="Q27" s="64"/>
    </row>
    <row r="28" spans="1:21" ht="20.100000000000001" customHeight="1" x14ac:dyDescent="0.3">
      <c r="A28" s="84"/>
      <c r="B28" s="69" t="s">
        <v>80</v>
      </c>
      <c r="C28" s="69" t="s">
        <v>67</v>
      </c>
      <c r="D28" s="92" t="s">
        <v>30</v>
      </c>
      <c r="E28" s="87">
        <v>2.82</v>
      </c>
      <c r="F28" s="76">
        <f t="shared" si="1"/>
        <v>2.44</v>
      </c>
      <c r="G28" s="70"/>
      <c r="H28" s="70">
        <v>0.09</v>
      </c>
      <c r="I28" s="70"/>
      <c r="J28" s="70"/>
      <c r="K28" s="70">
        <v>0.28999999999999998</v>
      </c>
      <c r="L28" s="74"/>
      <c r="M28" s="71"/>
      <c r="N28" s="74"/>
      <c r="O28" s="74">
        <v>0.06</v>
      </c>
      <c r="P28" s="73"/>
      <c r="Q28" s="64"/>
    </row>
    <row r="29" spans="1:21" ht="20.100000000000001" customHeight="1" x14ac:dyDescent="0.3">
      <c r="A29" s="84"/>
      <c r="B29" s="69" t="s">
        <v>80</v>
      </c>
      <c r="C29" s="69" t="s">
        <v>67</v>
      </c>
      <c r="D29" s="92" t="s">
        <v>128</v>
      </c>
      <c r="E29" s="87">
        <v>1.61</v>
      </c>
      <c r="F29" s="76">
        <f t="shared" si="1"/>
        <v>1.61</v>
      </c>
      <c r="G29" s="70"/>
      <c r="H29" s="70"/>
      <c r="I29" s="70"/>
      <c r="J29" s="70"/>
      <c r="K29" s="70"/>
      <c r="L29" s="74"/>
      <c r="M29" s="71"/>
      <c r="N29" s="74"/>
      <c r="O29" s="74">
        <v>7.0000000000000007E-2</v>
      </c>
      <c r="P29" s="73"/>
      <c r="Q29" s="64"/>
    </row>
    <row r="30" spans="1:21" ht="20.100000000000001" customHeight="1" x14ac:dyDescent="0.3">
      <c r="A30" s="84"/>
      <c r="B30" s="69" t="s">
        <v>80</v>
      </c>
      <c r="C30" s="69" t="s">
        <v>67</v>
      </c>
      <c r="D30" s="92" t="s">
        <v>311</v>
      </c>
      <c r="E30" s="87">
        <v>1.49</v>
      </c>
      <c r="F30" s="76">
        <f t="shared" si="1"/>
        <v>1.49</v>
      </c>
      <c r="G30" s="70"/>
      <c r="H30" s="70"/>
      <c r="I30" s="70"/>
      <c r="J30" s="70"/>
      <c r="K30" s="70"/>
      <c r="L30" s="74"/>
      <c r="M30" s="71"/>
      <c r="N30" s="74"/>
      <c r="O30" s="74">
        <v>0.03</v>
      </c>
      <c r="P30" s="73"/>
      <c r="Q30" s="64"/>
    </row>
    <row r="31" spans="1:21" ht="20.100000000000001" customHeight="1" x14ac:dyDescent="0.3">
      <c r="A31" s="84"/>
      <c r="B31" s="69" t="s">
        <v>80</v>
      </c>
      <c r="C31" s="69" t="s">
        <v>67</v>
      </c>
      <c r="D31" s="92" t="s">
        <v>99</v>
      </c>
      <c r="E31" s="87">
        <v>1.53</v>
      </c>
      <c r="F31" s="76">
        <f t="shared" si="1"/>
        <v>1.5</v>
      </c>
      <c r="G31" s="70"/>
      <c r="H31" s="70">
        <v>0.01</v>
      </c>
      <c r="I31" s="70"/>
      <c r="J31" s="70"/>
      <c r="K31" s="70">
        <v>0.02</v>
      </c>
      <c r="L31" s="74"/>
      <c r="M31" s="71"/>
      <c r="N31" s="74"/>
      <c r="O31" s="74">
        <v>0.05</v>
      </c>
      <c r="P31" s="73"/>
      <c r="Q31" s="64"/>
    </row>
    <row r="32" spans="1:21" ht="20.100000000000001" customHeight="1" x14ac:dyDescent="0.3">
      <c r="A32" s="84"/>
      <c r="B32" s="69" t="s">
        <v>80</v>
      </c>
      <c r="C32" s="69" t="s">
        <v>67</v>
      </c>
      <c r="D32" s="92" t="s">
        <v>135</v>
      </c>
      <c r="E32" s="87">
        <v>0.22</v>
      </c>
      <c r="F32" s="76">
        <f t="shared" si="1"/>
        <v>0.2</v>
      </c>
      <c r="G32" s="70"/>
      <c r="H32" s="70"/>
      <c r="I32" s="70"/>
      <c r="J32" s="70"/>
      <c r="K32" s="70">
        <v>0.02</v>
      </c>
      <c r="L32" s="74"/>
      <c r="M32" s="71"/>
      <c r="N32" s="74"/>
      <c r="O32" s="74">
        <v>0.09</v>
      </c>
      <c r="P32" s="73"/>
      <c r="Q32" s="64"/>
      <c r="U32" s="1">
        <v>0</v>
      </c>
    </row>
    <row r="33" spans="1:21" ht="20.100000000000001" customHeight="1" x14ac:dyDescent="0.3">
      <c r="A33" s="84"/>
      <c r="B33" s="69" t="s">
        <v>80</v>
      </c>
      <c r="C33" s="69" t="s">
        <v>67</v>
      </c>
      <c r="D33" s="92" t="s">
        <v>124</v>
      </c>
      <c r="E33" s="87">
        <v>1.27</v>
      </c>
      <c r="F33" s="76">
        <f t="shared" si="1"/>
        <v>1.25</v>
      </c>
      <c r="G33" s="70"/>
      <c r="H33" s="70">
        <v>0.02</v>
      </c>
      <c r="I33" s="70"/>
      <c r="J33" s="70"/>
      <c r="K33" s="70"/>
      <c r="L33" s="74"/>
      <c r="M33" s="71"/>
      <c r="N33" s="74"/>
      <c r="O33" s="74">
        <v>0.02</v>
      </c>
      <c r="P33" s="73"/>
      <c r="Q33" s="64"/>
    </row>
    <row r="34" spans="1:21" ht="20.100000000000001" customHeight="1" x14ac:dyDescent="0.3">
      <c r="A34" s="84"/>
      <c r="B34" s="69" t="s">
        <v>80</v>
      </c>
      <c r="C34" s="69" t="s">
        <v>67</v>
      </c>
      <c r="D34" s="92" t="s">
        <v>84</v>
      </c>
      <c r="E34" s="87">
        <v>1.42</v>
      </c>
      <c r="F34" s="76">
        <f t="shared" si="1"/>
        <v>1.42</v>
      </c>
      <c r="G34" s="70"/>
      <c r="H34" s="70"/>
      <c r="I34" s="70"/>
      <c r="J34" s="70"/>
      <c r="K34" s="70"/>
      <c r="L34" s="74"/>
      <c r="M34" s="71"/>
      <c r="N34" s="74"/>
      <c r="O34" s="74">
        <v>0.03</v>
      </c>
      <c r="P34" s="73"/>
      <c r="Q34" s="64"/>
    </row>
    <row r="35" spans="1:21" ht="20.100000000000001" customHeight="1" x14ac:dyDescent="0.3">
      <c r="A35" s="84"/>
      <c r="B35" s="69" t="s">
        <v>80</v>
      </c>
      <c r="C35" s="69" t="s">
        <v>67</v>
      </c>
      <c r="D35" s="92" t="s">
        <v>48</v>
      </c>
      <c r="E35" s="87">
        <v>1.07</v>
      </c>
      <c r="F35" s="76">
        <f t="shared" si="1"/>
        <v>1.07</v>
      </c>
      <c r="G35" s="70"/>
      <c r="H35" s="70"/>
      <c r="I35" s="70"/>
      <c r="J35" s="70"/>
      <c r="K35" s="70"/>
      <c r="L35" s="74"/>
      <c r="M35" s="71"/>
      <c r="N35" s="74"/>
      <c r="O35" s="74">
        <v>0.05</v>
      </c>
      <c r="P35" s="73"/>
      <c r="Q35" s="64"/>
    </row>
    <row r="36" spans="1:21" ht="20.100000000000001" customHeight="1" x14ac:dyDescent="0.3">
      <c r="A36" s="84"/>
      <c r="B36" s="69" t="s">
        <v>80</v>
      </c>
      <c r="C36" s="69" t="s">
        <v>67</v>
      </c>
      <c r="D36" s="92" t="s">
        <v>103</v>
      </c>
      <c r="E36" s="87">
        <v>2.6</v>
      </c>
      <c r="F36" s="76">
        <f t="shared" si="1"/>
        <v>2.6</v>
      </c>
      <c r="G36" s="70"/>
      <c r="H36" s="70"/>
      <c r="I36" s="70"/>
      <c r="J36" s="70"/>
      <c r="K36" s="70"/>
      <c r="L36" s="74"/>
      <c r="M36" s="71"/>
      <c r="N36" s="74"/>
      <c r="O36" s="74">
        <v>0.1</v>
      </c>
      <c r="P36" s="73"/>
      <c r="Q36" s="64"/>
    </row>
    <row r="37" spans="1:21" ht="20.100000000000001" customHeight="1" x14ac:dyDescent="0.3">
      <c r="A37" s="84"/>
      <c r="B37" s="69" t="s">
        <v>80</v>
      </c>
      <c r="C37" s="69" t="s">
        <v>67</v>
      </c>
      <c r="D37" s="92" t="s">
        <v>57</v>
      </c>
      <c r="E37" s="87">
        <v>1.54</v>
      </c>
      <c r="F37" s="76">
        <f t="shared" si="1"/>
        <v>1.18</v>
      </c>
      <c r="G37" s="70"/>
      <c r="H37" s="70">
        <v>0.25</v>
      </c>
      <c r="I37" s="70"/>
      <c r="J37" s="70"/>
      <c r="K37" s="70">
        <v>0.11</v>
      </c>
      <c r="L37" s="74"/>
      <c r="M37" s="71"/>
      <c r="N37" s="74"/>
      <c r="O37" s="74">
        <v>0.05</v>
      </c>
      <c r="P37" s="73"/>
      <c r="Q37" s="64"/>
    </row>
    <row r="38" spans="1:21" ht="20.100000000000001" customHeight="1" x14ac:dyDescent="0.3">
      <c r="A38" s="84"/>
      <c r="B38" s="69" t="s">
        <v>80</v>
      </c>
      <c r="C38" s="69" t="s">
        <v>67</v>
      </c>
      <c r="D38" s="92" t="s">
        <v>51</v>
      </c>
      <c r="E38" s="87">
        <v>0.52</v>
      </c>
      <c r="F38" s="76">
        <f t="shared" si="1"/>
        <v>0.36</v>
      </c>
      <c r="G38" s="70"/>
      <c r="H38" s="70">
        <v>0.03</v>
      </c>
      <c r="I38" s="70"/>
      <c r="J38" s="70"/>
      <c r="K38" s="70">
        <v>0.13</v>
      </c>
      <c r="L38" s="74"/>
      <c r="M38" s="71"/>
      <c r="N38" s="74"/>
      <c r="O38" s="74"/>
      <c r="P38" s="73"/>
      <c r="Q38" s="64"/>
    </row>
    <row r="39" spans="1:21" ht="20.100000000000001" customHeight="1" x14ac:dyDescent="0.3">
      <c r="A39" s="84"/>
      <c r="B39" s="69" t="s">
        <v>80</v>
      </c>
      <c r="C39" s="69" t="s">
        <v>67</v>
      </c>
      <c r="D39" s="92" t="s">
        <v>117</v>
      </c>
      <c r="E39" s="87">
        <v>0.74</v>
      </c>
      <c r="F39" s="76">
        <f t="shared" si="1"/>
        <v>0.39</v>
      </c>
      <c r="G39" s="70"/>
      <c r="H39" s="70"/>
      <c r="I39" s="70"/>
      <c r="J39" s="70"/>
      <c r="K39" s="70">
        <v>0.35</v>
      </c>
      <c r="L39" s="74"/>
      <c r="M39" s="71"/>
      <c r="N39" s="74"/>
      <c r="O39" s="74">
        <v>0.03</v>
      </c>
      <c r="P39" s="73"/>
      <c r="Q39" s="64"/>
    </row>
    <row r="40" spans="1:21" ht="20.100000000000001" customHeight="1" x14ac:dyDescent="0.3">
      <c r="A40" s="84"/>
      <c r="B40" s="69" t="s">
        <v>80</v>
      </c>
      <c r="C40" s="69" t="s">
        <v>67</v>
      </c>
      <c r="D40" s="92" t="s">
        <v>92</v>
      </c>
      <c r="E40" s="87">
        <v>0.15</v>
      </c>
      <c r="F40" s="76">
        <f t="shared" si="1"/>
        <v>0.15</v>
      </c>
      <c r="G40" s="70"/>
      <c r="H40" s="70"/>
      <c r="I40" s="70"/>
      <c r="J40" s="70"/>
      <c r="K40" s="70"/>
      <c r="L40" s="74"/>
      <c r="M40" s="71"/>
      <c r="N40" s="74"/>
      <c r="O40" s="74">
        <v>0.05</v>
      </c>
      <c r="P40" s="73"/>
      <c r="Q40" s="64"/>
      <c r="U40" s="1">
        <v>0</v>
      </c>
    </row>
    <row r="41" spans="1:21" ht="20.100000000000001" customHeight="1" x14ac:dyDescent="0.3">
      <c r="A41" s="84"/>
      <c r="B41" s="69" t="s">
        <v>80</v>
      </c>
      <c r="C41" s="69" t="s">
        <v>67</v>
      </c>
      <c r="D41" s="92" t="s">
        <v>313</v>
      </c>
      <c r="E41" s="87">
        <v>1.94</v>
      </c>
      <c r="F41" s="76">
        <f t="shared" si="1"/>
        <v>1.93</v>
      </c>
      <c r="G41" s="70"/>
      <c r="H41" s="70"/>
      <c r="I41" s="70"/>
      <c r="J41" s="70"/>
      <c r="K41" s="70">
        <v>0.01</v>
      </c>
      <c r="L41" s="74"/>
      <c r="M41" s="71"/>
      <c r="N41" s="74"/>
      <c r="O41" s="74">
        <v>0.11</v>
      </c>
      <c r="P41" s="73"/>
      <c r="Q41" s="64"/>
    </row>
    <row r="42" spans="1:21" ht="20.100000000000001" customHeight="1" x14ac:dyDescent="0.3">
      <c r="A42" s="84"/>
      <c r="B42" s="202" t="s">
        <v>62</v>
      </c>
      <c r="C42" s="203"/>
      <c r="D42" s="91">
        <f>COUNTA(D6:D41)</f>
        <v>36</v>
      </c>
      <c r="E42" s="72">
        <f t="shared" ref="E42:O42" si="2">SUM(E6:E41)</f>
        <v>49.330000000000005</v>
      </c>
      <c r="F42" s="72">
        <f t="shared" si="2"/>
        <v>45.670000000000009</v>
      </c>
      <c r="G42" s="72">
        <f t="shared" si="2"/>
        <v>0</v>
      </c>
      <c r="H42" s="72">
        <f t="shared" si="2"/>
        <v>1.3200000000000003</v>
      </c>
      <c r="I42" s="72">
        <f t="shared" si="2"/>
        <v>0</v>
      </c>
      <c r="J42" s="72">
        <f t="shared" si="2"/>
        <v>0</v>
      </c>
      <c r="K42" s="72">
        <f t="shared" si="2"/>
        <v>2.3400000000000003</v>
      </c>
      <c r="L42" s="72">
        <f t="shared" si="2"/>
        <v>0</v>
      </c>
      <c r="M42" s="72">
        <f t="shared" si="2"/>
        <v>0</v>
      </c>
      <c r="N42" s="72">
        <f t="shared" si="2"/>
        <v>0</v>
      </c>
      <c r="O42" s="72">
        <f t="shared" si="2"/>
        <v>1.5600000000000007</v>
      </c>
      <c r="P42" s="49"/>
      <c r="Q42" s="64"/>
    </row>
  </sheetData>
  <mergeCells count="9">
    <mergeCell ref="A5:C5"/>
    <mergeCell ref="B42:C42"/>
    <mergeCell ref="A1:P1"/>
    <mergeCell ref="A3:A4"/>
    <mergeCell ref="B3:D3"/>
    <mergeCell ref="E3:E4"/>
    <mergeCell ref="F3:F4"/>
    <mergeCell ref="G3:I3"/>
    <mergeCell ref="J3:O3"/>
  </mergeCells>
  <phoneticPr fontId="17" type="noConversion"/>
  <printOptions horizontalCentered="1"/>
  <pageMargins left="0.8658333420753479" right="0.51138889789581299" top="0.55097222328186035" bottom="0.51138889789581299" header="0.31486111879348755" footer="0.31486111879348755"/>
  <pageSetup paperSize="9" scale="9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pageSetUpPr fitToPage="1"/>
  </sheetPr>
  <dimension ref="A1:S67"/>
  <sheetViews>
    <sheetView tabSelected="1" view="pageBreakPreview" zoomScale="85" zoomScaleNormal="90" zoomScaleSheetLayoutView="85" workbookViewId="0">
      <pane xSplit="5" ySplit="4" topLeftCell="K5" activePane="bottomRight" state="frozen"/>
      <selection pane="topRight"/>
      <selection pane="bottomLeft"/>
      <selection pane="bottomRight" activeCell="L43" sqref="L43"/>
    </sheetView>
  </sheetViews>
  <sheetFormatPr defaultColWidth="9" defaultRowHeight="16.5" x14ac:dyDescent="0.3"/>
  <cols>
    <col min="1" max="1" width="11.5" style="75" customWidth="1"/>
    <col min="2" max="3" width="7.25" style="77" customWidth="1"/>
    <col min="4" max="4" width="9.5" style="93" customWidth="1"/>
    <col min="5" max="5" width="10.75" style="88" customWidth="1"/>
    <col min="6" max="6" width="10.75" style="4" hidden="1" customWidth="1"/>
    <col min="7" max="7" width="10.75" style="97" hidden="1" customWidth="1"/>
    <col min="8" max="9" width="10.75" style="77" hidden="1" customWidth="1"/>
    <col min="10" max="10" width="4" style="77" hidden="1" customWidth="1"/>
    <col min="11" max="11" width="67.25" style="77" customWidth="1"/>
    <col min="12" max="12" width="24.5" style="77" customWidth="1"/>
    <col min="13" max="14" width="13.625" style="75" customWidth="1"/>
    <col min="15" max="15" width="13.375" customWidth="1"/>
    <col min="16" max="19" width="9" bestFit="1" customWidth="1"/>
  </cols>
  <sheetData>
    <row r="1" spans="1:19" ht="39.75" customHeight="1" x14ac:dyDescent="0.3">
      <c r="A1" s="212" t="s">
        <v>451</v>
      </c>
      <c r="B1" s="212"/>
      <c r="C1" s="212"/>
      <c r="D1" s="212"/>
      <c r="E1" s="212"/>
      <c r="F1" s="212"/>
      <c r="G1" s="212"/>
      <c r="H1" s="212"/>
      <c r="I1" s="212"/>
      <c r="J1" s="212"/>
      <c r="K1" s="212"/>
      <c r="L1" s="212"/>
      <c r="M1" s="212"/>
      <c r="N1" s="154"/>
    </row>
    <row r="2" spans="1:19" ht="12" customHeight="1" x14ac:dyDescent="0.3">
      <c r="A2" s="3"/>
      <c r="B2" s="2"/>
      <c r="C2" s="2"/>
      <c r="D2" s="89"/>
      <c r="E2" s="85"/>
      <c r="G2" s="94"/>
      <c r="H2" s="5"/>
      <c r="I2" s="5"/>
      <c r="J2" s="5"/>
      <c r="K2" s="5"/>
      <c r="L2" s="5"/>
      <c r="M2" s="3"/>
    </row>
    <row r="3" spans="1:19" ht="21" customHeight="1" x14ac:dyDescent="0.3">
      <c r="A3" s="213" t="s">
        <v>35</v>
      </c>
      <c r="B3" s="214" t="s">
        <v>340</v>
      </c>
      <c r="C3" s="214"/>
      <c r="D3" s="214"/>
      <c r="E3" s="215" t="s">
        <v>452</v>
      </c>
      <c r="F3" s="216" t="s">
        <v>237</v>
      </c>
      <c r="G3" s="216"/>
      <c r="H3" s="216"/>
      <c r="I3" s="216"/>
      <c r="J3" s="216"/>
      <c r="K3" s="217" t="s">
        <v>283</v>
      </c>
      <c r="L3" s="218"/>
      <c r="M3" s="213" t="s">
        <v>307</v>
      </c>
      <c r="N3" s="209" t="s">
        <v>440</v>
      </c>
    </row>
    <row r="4" spans="1:19" ht="33.75" customHeight="1" x14ac:dyDescent="0.3">
      <c r="A4" s="213"/>
      <c r="B4" s="192" t="s">
        <v>396</v>
      </c>
      <c r="C4" s="192" t="s">
        <v>139</v>
      </c>
      <c r="D4" s="193" t="s">
        <v>141</v>
      </c>
      <c r="E4" s="215"/>
      <c r="F4" s="194" t="s">
        <v>241</v>
      </c>
      <c r="G4" s="194" t="s">
        <v>133</v>
      </c>
      <c r="H4" s="194" t="s">
        <v>232</v>
      </c>
      <c r="I4" s="194" t="s">
        <v>360</v>
      </c>
      <c r="J4" s="194" t="s">
        <v>341</v>
      </c>
      <c r="K4" s="194" t="s">
        <v>212</v>
      </c>
      <c r="L4" s="194" t="s">
        <v>238</v>
      </c>
      <c r="M4" s="213"/>
      <c r="N4" s="210"/>
    </row>
    <row r="5" spans="1:19" s="1" customFormat="1" ht="66.75" customHeight="1" x14ac:dyDescent="0.3">
      <c r="A5" s="195" t="s">
        <v>450</v>
      </c>
      <c r="B5" s="69" t="s">
        <v>400</v>
      </c>
      <c r="C5" s="104" t="s">
        <v>401</v>
      </c>
      <c r="D5" s="153" t="s">
        <v>402</v>
      </c>
      <c r="E5" s="146">
        <v>0.57999999999999996</v>
      </c>
      <c r="F5" s="103"/>
      <c r="G5" s="70"/>
      <c r="H5" s="71"/>
      <c r="I5" s="143"/>
      <c r="J5" s="143"/>
      <c r="K5" s="155" t="s">
        <v>457</v>
      </c>
      <c r="L5" s="155" t="s">
        <v>458</v>
      </c>
      <c r="M5" s="100"/>
      <c r="N5" s="157"/>
      <c r="O5" s="121"/>
      <c r="P5" s="121"/>
      <c r="Q5" s="134"/>
      <c r="R5" s="121"/>
      <c r="S5" s="140"/>
    </row>
    <row r="6" spans="1:19" s="1" customFormat="1" ht="66.75" customHeight="1" x14ac:dyDescent="0.3">
      <c r="A6" s="195" t="s">
        <v>450</v>
      </c>
      <c r="B6" s="69" t="s">
        <v>400</v>
      </c>
      <c r="C6" s="104" t="s">
        <v>401</v>
      </c>
      <c r="D6" s="153" t="s">
        <v>403</v>
      </c>
      <c r="E6" s="164">
        <v>0.33</v>
      </c>
      <c r="F6" s="165"/>
      <c r="G6" s="70"/>
      <c r="H6" s="71"/>
      <c r="I6" s="166"/>
      <c r="J6" s="166"/>
      <c r="K6" s="167" t="s">
        <v>416</v>
      </c>
      <c r="L6" s="167" t="s">
        <v>459</v>
      </c>
      <c r="M6" s="104"/>
      <c r="N6" s="157"/>
      <c r="O6" s="121"/>
      <c r="P6" s="121"/>
      <c r="Q6" s="134"/>
      <c r="R6" s="121"/>
      <c r="S6" s="140"/>
    </row>
    <row r="7" spans="1:19" s="1" customFormat="1" ht="66.75" customHeight="1" x14ac:dyDescent="0.3">
      <c r="A7" s="195" t="s">
        <v>450</v>
      </c>
      <c r="B7" s="69" t="s">
        <v>400</v>
      </c>
      <c r="C7" s="104" t="s">
        <v>401</v>
      </c>
      <c r="D7" s="153" t="s">
        <v>414</v>
      </c>
      <c r="E7" s="164">
        <v>0.24</v>
      </c>
      <c r="F7" s="165"/>
      <c r="G7" s="70"/>
      <c r="H7" s="71"/>
      <c r="I7" s="166"/>
      <c r="J7" s="166"/>
      <c r="K7" s="167" t="s">
        <v>413</v>
      </c>
      <c r="L7" s="167" t="s">
        <v>460</v>
      </c>
      <c r="M7" s="104"/>
      <c r="N7" s="157"/>
      <c r="O7" s="121"/>
      <c r="P7" s="121"/>
      <c r="Q7" s="134"/>
      <c r="R7" s="121"/>
      <c r="S7" s="140"/>
    </row>
    <row r="8" spans="1:19" s="1" customFormat="1" ht="66.75" customHeight="1" x14ac:dyDescent="0.3">
      <c r="A8" s="195" t="s">
        <v>450</v>
      </c>
      <c r="B8" s="69" t="s">
        <v>400</v>
      </c>
      <c r="C8" s="104" t="s">
        <v>401</v>
      </c>
      <c r="D8" s="153" t="s">
        <v>404</v>
      </c>
      <c r="E8" s="168">
        <v>2.2599999999999998</v>
      </c>
      <c r="F8" s="169"/>
      <c r="G8" s="169"/>
      <c r="H8" s="169"/>
      <c r="I8" s="169"/>
      <c r="J8" s="169"/>
      <c r="K8" s="168" t="s">
        <v>415</v>
      </c>
      <c r="L8" s="168" t="s">
        <v>461</v>
      </c>
      <c r="M8" s="170"/>
      <c r="N8" s="158"/>
      <c r="O8" s="121"/>
      <c r="P8" s="121"/>
      <c r="Q8" s="121"/>
      <c r="S8" s="122"/>
    </row>
    <row r="9" spans="1:19" s="124" customFormat="1" ht="66.75" customHeight="1" x14ac:dyDescent="0.3">
      <c r="A9" s="195" t="s">
        <v>450</v>
      </c>
      <c r="B9" s="211" t="s">
        <v>62</v>
      </c>
      <c r="C9" s="211"/>
      <c r="D9" s="147">
        <f>COUNTA(D5:D8)</f>
        <v>4</v>
      </c>
      <c r="E9" s="148">
        <f>SUM(E5:E8)</f>
        <v>3.4099999999999997</v>
      </c>
      <c r="F9" s="148" t="e">
        <f>SUM(#REF!)</f>
        <v>#REF!</v>
      </c>
      <c r="G9" s="148" t="e">
        <f>SUM(#REF!)</f>
        <v>#REF!</v>
      </c>
      <c r="H9" s="148" t="e">
        <f>SUM(#REF!)</f>
        <v>#REF!</v>
      </c>
      <c r="I9" s="148" t="e">
        <f>SUM(#REF!)</f>
        <v>#REF!</v>
      </c>
      <c r="J9" s="148" t="e">
        <f>SUM(#REF!)</f>
        <v>#REF!</v>
      </c>
      <c r="K9" s="148"/>
      <c r="L9" s="148"/>
      <c r="M9" s="148"/>
      <c r="N9" s="159"/>
    </row>
    <row r="10" spans="1:19" s="1" customFormat="1" ht="66.75" customHeight="1" x14ac:dyDescent="0.3">
      <c r="A10" s="196" t="s">
        <v>453</v>
      </c>
      <c r="B10" s="69" t="s">
        <v>441</v>
      </c>
      <c r="C10" s="104" t="s">
        <v>442</v>
      </c>
      <c r="D10" s="153" t="s">
        <v>443</v>
      </c>
      <c r="E10" s="143">
        <v>0.2</v>
      </c>
      <c r="F10" s="103"/>
      <c r="G10" s="70"/>
      <c r="H10" s="71"/>
      <c r="I10" s="143"/>
      <c r="J10" s="143"/>
      <c r="K10" s="155" t="s">
        <v>444</v>
      </c>
      <c r="L10" s="191" t="s">
        <v>485</v>
      </c>
      <c r="M10" s="104"/>
      <c r="N10" s="157"/>
      <c r="O10" s="121"/>
      <c r="P10" s="121"/>
      <c r="Q10" s="134"/>
      <c r="R10" s="121"/>
      <c r="S10" s="140"/>
    </row>
    <row r="11" spans="1:19" s="1" customFormat="1" ht="66.75" customHeight="1" x14ac:dyDescent="0.3">
      <c r="A11" s="196" t="s">
        <v>453</v>
      </c>
      <c r="B11" s="69" t="s">
        <v>441</v>
      </c>
      <c r="C11" s="104" t="s">
        <v>442</v>
      </c>
      <c r="D11" s="153" t="s">
        <v>445</v>
      </c>
      <c r="E11" s="143">
        <v>5</v>
      </c>
      <c r="F11" s="103"/>
      <c r="G11" s="70"/>
      <c r="H11" s="71"/>
      <c r="I11" s="143"/>
      <c r="J11" s="143"/>
      <c r="K11" s="155" t="s">
        <v>446</v>
      </c>
      <c r="L11" s="155" t="s">
        <v>462</v>
      </c>
      <c r="M11" s="104"/>
      <c r="N11" s="157"/>
      <c r="O11" s="121"/>
      <c r="P11" s="121"/>
      <c r="Q11" s="134"/>
      <c r="R11" s="121"/>
      <c r="S11" s="140"/>
    </row>
    <row r="12" spans="1:19" s="1" customFormat="1" ht="66.75" customHeight="1" x14ac:dyDescent="0.3">
      <c r="A12" s="196" t="s">
        <v>453</v>
      </c>
      <c r="B12" s="69" t="s">
        <v>441</v>
      </c>
      <c r="C12" s="104" t="s">
        <v>447</v>
      </c>
      <c r="D12" s="153" t="s">
        <v>448</v>
      </c>
      <c r="E12" s="143">
        <v>6.03</v>
      </c>
      <c r="F12" s="103"/>
      <c r="G12" s="70"/>
      <c r="H12" s="71"/>
      <c r="I12" s="143"/>
      <c r="J12" s="143"/>
      <c r="K12" s="155" t="s">
        <v>449</v>
      </c>
      <c r="L12" s="155" t="s">
        <v>463</v>
      </c>
      <c r="M12" s="104"/>
      <c r="N12" s="157"/>
      <c r="O12" s="121"/>
      <c r="P12" s="121"/>
      <c r="Q12" s="134"/>
      <c r="R12" s="121"/>
      <c r="S12" s="140"/>
    </row>
    <row r="13" spans="1:19" s="124" customFormat="1" ht="66.75" customHeight="1" x14ac:dyDescent="0.3">
      <c r="A13" s="196" t="s">
        <v>453</v>
      </c>
      <c r="B13" s="211" t="s">
        <v>62</v>
      </c>
      <c r="C13" s="211"/>
      <c r="D13" s="147">
        <f>COUNTA(D10:D12)</f>
        <v>3</v>
      </c>
      <c r="E13" s="148">
        <f>SUM(E10:E12)</f>
        <v>11.23</v>
      </c>
      <c r="F13" s="148" t="e">
        <f>SUM(#REF!)</f>
        <v>#REF!</v>
      </c>
      <c r="G13" s="148" t="e">
        <f>SUM(#REF!)</f>
        <v>#REF!</v>
      </c>
      <c r="H13" s="148" t="e">
        <f>SUM(#REF!)</f>
        <v>#REF!</v>
      </c>
      <c r="I13" s="148" t="e">
        <f>SUM(#REF!)</f>
        <v>#REF!</v>
      </c>
      <c r="J13" s="148" t="e">
        <f>SUM(#REF!)</f>
        <v>#REF!</v>
      </c>
      <c r="K13" s="148"/>
      <c r="L13" s="148"/>
      <c r="M13" s="148"/>
      <c r="N13" s="159"/>
    </row>
    <row r="14" spans="1:19" ht="66.75" customHeight="1" x14ac:dyDescent="0.3">
      <c r="A14" s="197" t="s">
        <v>454</v>
      </c>
      <c r="B14" s="69" t="s">
        <v>82</v>
      </c>
      <c r="C14" s="104" t="s">
        <v>194</v>
      </c>
      <c r="D14" s="171" t="s">
        <v>267</v>
      </c>
      <c r="E14" s="166">
        <v>0.1</v>
      </c>
      <c r="F14" s="165"/>
      <c r="G14" s="70"/>
      <c r="H14" s="71"/>
      <c r="I14" s="166"/>
      <c r="J14" s="166"/>
      <c r="K14" s="172" t="s">
        <v>213</v>
      </c>
      <c r="L14" s="167" t="s">
        <v>464</v>
      </c>
      <c r="M14" s="104"/>
      <c r="N14" s="157"/>
      <c r="O14" s="120" t="s">
        <v>56</v>
      </c>
      <c r="P14" s="120">
        <v>22.5</v>
      </c>
      <c r="Q14" s="134" t="s">
        <v>95</v>
      </c>
      <c r="R14" s="120"/>
      <c r="S14" s="123"/>
    </row>
    <row r="15" spans="1:19" ht="66.75" customHeight="1" x14ac:dyDescent="0.3">
      <c r="A15" s="197" t="s">
        <v>454</v>
      </c>
      <c r="B15" s="69" t="s">
        <v>82</v>
      </c>
      <c r="C15" s="104" t="s">
        <v>194</v>
      </c>
      <c r="D15" s="171" t="s">
        <v>253</v>
      </c>
      <c r="E15" s="166">
        <v>0.28000000000000003</v>
      </c>
      <c r="F15" s="165"/>
      <c r="G15" s="70"/>
      <c r="H15" s="71"/>
      <c r="I15" s="166"/>
      <c r="J15" s="166"/>
      <c r="K15" s="167" t="s">
        <v>417</v>
      </c>
      <c r="L15" s="167" t="s">
        <v>465</v>
      </c>
      <c r="M15" s="104"/>
      <c r="N15" s="157"/>
      <c r="O15" s="120" t="s">
        <v>56</v>
      </c>
      <c r="P15" s="120">
        <v>27.5</v>
      </c>
      <c r="Q15" s="134" t="s">
        <v>112</v>
      </c>
      <c r="R15" s="120"/>
      <c r="S15" s="123"/>
    </row>
    <row r="16" spans="1:19" ht="66.75" customHeight="1" x14ac:dyDescent="0.3">
      <c r="A16" s="197" t="s">
        <v>454</v>
      </c>
      <c r="B16" s="69" t="s">
        <v>82</v>
      </c>
      <c r="C16" s="104" t="s">
        <v>194</v>
      </c>
      <c r="D16" s="171" t="s">
        <v>261</v>
      </c>
      <c r="E16" s="166">
        <v>0.08</v>
      </c>
      <c r="F16" s="165"/>
      <c r="G16" s="70"/>
      <c r="H16" s="71"/>
      <c r="I16" s="166"/>
      <c r="J16" s="166"/>
      <c r="K16" s="167" t="s">
        <v>418</v>
      </c>
      <c r="L16" s="167" t="s">
        <v>486</v>
      </c>
      <c r="M16" s="104"/>
      <c r="N16" s="157"/>
      <c r="O16" s="120" t="s">
        <v>56</v>
      </c>
      <c r="P16" s="120">
        <v>17.5</v>
      </c>
      <c r="Q16" s="134" t="s">
        <v>61</v>
      </c>
      <c r="R16" s="120"/>
      <c r="S16" s="123"/>
    </row>
    <row r="17" spans="1:19" ht="66.75" customHeight="1" x14ac:dyDescent="0.3">
      <c r="A17" s="197" t="s">
        <v>454</v>
      </c>
      <c r="B17" s="69" t="s">
        <v>82</v>
      </c>
      <c r="C17" s="104" t="s">
        <v>194</v>
      </c>
      <c r="D17" s="173" t="s">
        <v>264</v>
      </c>
      <c r="E17" s="166">
        <v>0.18</v>
      </c>
      <c r="F17" s="165"/>
      <c r="G17" s="70"/>
      <c r="H17" s="71"/>
      <c r="I17" s="166"/>
      <c r="J17" s="166"/>
      <c r="K17" s="172" t="s">
        <v>388</v>
      </c>
      <c r="L17" s="167" t="s">
        <v>487</v>
      </c>
      <c r="M17" s="104"/>
      <c r="N17" s="157"/>
      <c r="O17" s="120" t="s">
        <v>56</v>
      </c>
      <c r="P17" s="120">
        <v>22.5</v>
      </c>
      <c r="Q17" s="134" t="s">
        <v>49</v>
      </c>
      <c r="R17" s="120"/>
      <c r="S17" s="123"/>
    </row>
    <row r="18" spans="1:19" s="152" customFormat="1" ht="66.75" customHeight="1" x14ac:dyDescent="0.3">
      <c r="A18" s="197" t="s">
        <v>454</v>
      </c>
      <c r="B18" s="174" t="s">
        <v>82</v>
      </c>
      <c r="C18" s="175" t="s">
        <v>194</v>
      </c>
      <c r="D18" s="176" t="s">
        <v>196</v>
      </c>
      <c r="E18" s="177">
        <v>0.19</v>
      </c>
      <c r="F18" s="178"/>
      <c r="G18" s="179"/>
      <c r="H18" s="180"/>
      <c r="I18" s="177"/>
      <c r="J18" s="177"/>
      <c r="K18" s="181" t="s">
        <v>5</v>
      </c>
      <c r="L18" s="181" t="s">
        <v>488</v>
      </c>
      <c r="M18" s="175"/>
      <c r="N18" s="160"/>
      <c r="O18" s="149" t="s">
        <v>343</v>
      </c>
      <c r="P18" s="149">
        <v>12.5</v>
      </c>
      <c r="Q18" s="150" t="s">
        <v>95</v>
      </c>
      <c r="R18" s="149"/>
      <c r="S18" s="151"/>
    </row>
    <row r="19" spans="1:19" ht="66.75" customHeight="1" x14ac:dyDescent="0.3">
      <c r="A19" s="197" t="s">
        <v>454</v>
      </c>
      <c r="B19" s="69" t="s">
        <v>82</v>
      </c>
      <c r="C19" s="104" t="s">
        <v>194</v>
      </c>
      <c r="D19" s="173" t="s">
        <v>321</v>
      </c>
      <c r="E19" s="166">
        <v>0.35</v>
      </c>
      <c r="F19" s="165"/>
      <c r="G19" s="70"/>
      <c r="H19" s="71"/>
      <c r="I19" s="166"/>
      <c r="J19" s="166"/>
      <c r="K19" s="172" t="s">
        <v>389</v>
      </c>
      <c r="L19" s="167" t="s">
        <v>489</v>
      </c>
      <c r="M19" s="104"/>
      <c r="N19" s="157"/>
      <c r="O19" s="120" t="s">
        <v>56</v>
      </c>
      <c r="P19" s="120">
        <v>7.5</v>
      </c>
      <c r="Q19" s="134" t="s">
        <v>49</v>
      </c>
      <c r="R19" s="120"/>
      <c r="S19" s="123"/>
    </row>
    <row r="20" spans="1:19" ht="66.75" customHeight="1" x14ac:dyDescent="0.3">
      <c r="A20" s="197" t="s">
        <v>454</v>
      </c>
      <c r="B20" s="69" t="s">
        <v>82</v>
      </c>
      <c r="C20" s="104" t="s">
        <v>194</v>
      </c>
      <c r="D20" s="173" t="s">
        <v>357</v>
      </c>
      <c r="E20" s="166">
        <v>0.11</v>
      </c>
      <c r="F20" s="165"/>
      <c r="G20" s="70"/>
      <c r="H20" s="71"/>
      <c r="I20" s="166"/>
      <c r="J20" s="166"/>
      <c r="K20" s="167" t="s">
        <v>419</v>
      </c>
      <c r="L20" s="167" t="s">
        <v>490</v>
      </c>
      <c r="M20" s="104"/>
      <c r="N20" s="157"/>
      <c r="O20" s="120" t="s">
        <v>56</v>
      </c>
      <c r="P20" s="120">
        <v>22.5</v>
      </c>
      <c r="Q20" s="134" t="s">
        <v>49</v>
      </c>
      <c r="R20" s="120"/>
      <c r="S20" s="123"/>
    </row>
    <row r="21" spans="1:19" ht="66.75" customHeight="1" x14ac:dyDescent="0.3">
      <c r="A21" s="197" t="s">
        <v>454</v>
      </c>
      <c r="B21" s="69" t="s">
        <v>82</v>
      </c>
      <c r="C21" s="104" t="s">
        <v>194</v>
      </c>
      <c r="D21" s="173" t="s">
        <v>345</v>
      </c>
      <c r="E21" s="166">
        <v>0.04</v>
      </c>
      <c r="F21" s="165"/>
      <c r="G21" s="70"/>
      <c r="H21" s="71"/>
      <c r="I21" s="166"/>
      <c r="J21" s="166"/>
      <c r="K21" s="167" t="s">
        <v>420</v>
      </c>
      <c r="L21" s="167" t="s">
        <v>491</v>
      </c>
      <c r="M21" s="104"/>
      <c r="N21" s="157"/>
      <c r="O21" s="120" t="s">
        <v>56</v>
      </c>
      <c r="P21" s="120">
        <v>22.5</v>
      </c>
      <c r="Q21" s="134" t="s">
        <v>49</v>
      </c>
      <c r="R21" s="120"/>
      <c r="S21" s="123"/>
    </row>
    <row r="22" spans="1:19" ht="66.75" customHeight="1" x14ac:dyDescent="0.3">
      <c r="A22" s="197" t="s">
        <v>454</v>
      </c>
      <c r="B22" s="69" t="s">
        <v>82</v>
      </c>
      <c r="C22" s="104" t="s">
        <v>194</v>
      </c>
      <c r="D22" s="173" t="s">
        <v>234</v>
      </c>
      <c r="E22" s="166">
        <v>0.23</v>
      </c>
      <c r="F22" s="165"/>
      <c r="G22" s="70"/>
      <c r="H22" s="71"/>
      <c r="I22" s="166"/>
      <c r="J22" s="166"/>
      <c r="K22" s="167" t="s">
        <v>421</v>
      </c>
      <c r="L22" s="167" t="s">
        <v>492</v>
      </c>
      <c r="M22" s="104"/>
      <c r="N22" s="157"/>
      <c r="O22" s="120" t="s">
        <v>56</v>
      </c>
      <c r="P22" s="120">
        <v>27.5</v>
      </c>
      <c r="Q22" s="134" t="s">
        <v>49</v>
      </c>
      <c r="R22" s="120"/>
      <c r="S22" s="123"/>
    </row>
    <row r="23" spans="1:19" ht="66.75" customHeight="1" x14ac:dyDescent="0.3">
      <c r="A23" s="197" t="s">
        <v>454</v>
      </c>
      <c r="B23" s="69" t="s">
        <v>82</v>
      </c>
      <c r="C23" s="104" t="s">
        <v>194</v>
      </c>
      <c r="D23" s="173" t="s">
        <v>319</v>
      </c>
      <c r="E23" s="166">
        <v>0.13</v>
      </c>
      <c r="F23" s="165"/>
      <c r="G23" s="70"/>
      <c r="H23" s="71"/>
      <c r="I23" s="166"/>
      <c r="J23" s="166"/>
      <c r="K23" s="167" t="s">
        <v>422</v>
      </c>
      <c r="L23" s="167" t="s">
        <v>493</v>
      </c>
      <c r="M23" s="104"/>
      <c r="N23" s="157"/>
      <c r="O23" s="120" t="s">
        <v>56</v>
      </c>
      <c r="P23" s="120">
        <v>22.5</v>
      </c>
      <c r="Q23" s="134" t="s">
        <v>95</v>
      </c>
      <c r="R23" s="120"/>
      <c r="S23" s="123"/>
    </row>
    <row r="24" spans="1:19" s="1" customFormat="1" ht="66.75" customHeight="1" x14ac:dyDescent="0.3">
      <c r="A24" s="197" t="s">
        <v>454</v>
      </c>
      <c r="B24" s="69" t="s">
        <v>82</v>
      </c>
      <c r="C24" s="104" t="s">
        <v>194</v>
      </c>
      <c r="D24" s="182" t="s">
        <v>408</v>
      </c>
      <c r="E24" s="166">
        <v>1.25</v>
      </c>
      <c r="F24" s="165"/>
      <c r="G24" s="70"/>
      <c r="H24" s="71"/>
      <c r="I24" s="166"/>
      <c r="J24" s="166"/>
      <c r="K24" s="167" t="s">
        <v>423</v>
      </c>
      <c r="L24" s="167" t="s">
        <v>494</v>
      </c>
      <c r="M24" s="104"/>
      <c r="N24" s="157"/>
      <c r="O24" s="121"/>
      <c r="P24" s="121"/>
      <c r="Q24" s="134"/>
      <c r="R24" s="121"/>
      <c r="S24" s="140"/>
    </row>
    <row r="25" spans="1:19" ht="66.75" customHeight="1" x14ac:dyDescent="0.3">
      <c r="A25" s="197" t="s">
        <v>454</v>
      </c>
      <c r="B25" s="69" t="s">
        <v>82</v>
      </c>
      <c r="C25" s="104" t="s">
        <v>194</v>
      </c>
      <c r="D25" s="171" t="s">
        <v>235</v>
      </c>
      <c r="E25" s="166">
        <v>0.49</v>
      </c>
      <c r="F25" s="165"/>
      <c r="G25" s="70"/>
      <c r="H25" s="71"/>
      <c r="I25" s="166"/>
      <c r="J25" s="166"/>
      <c r="K25" s="172" t="s">
        <v>383</v>
      </c>
      <c r="L25" s="167" t="s">
        <v>495</v>
      </c>
      <c r="M25" s="104"/>
      <c r="N25" s="157"/>
      <c r="O25" s="120" t="s">
        <v>56</v>
      </c>
      <c r="P25" s="120">
        <v>27.5</v>
      </c>
      <c r="Q25" s="134" t="s">
        <v>95</v>
      </c>
      <c r="R25" s="120"/>
      <c r="S25" s="123"/>
    </row>
    <row r="26" spans="1:19" ht="66.75" customHeight="1" x14ac:dyDescent="0.3">
      <c r="A26" s="197" t="s">
        <v>454</v>
      </c>
      <c r="B26" s="69" t="s">
        <v>82</v>
      </c>
      <c r="C26" s="104" t="s">
        <v>194</v>
      </c>
      <c r="D26" s="173" t="s">
        <v>256</v>
      </c>
      <c r="E26" s="166">
        <v>0.25</v>
      </c>
      <c r="F26" s="165"/>
      <c r="G26" s="70"/>
      <c r="H26" s="71"/>
      <c r="I26" s="166"/>
      <c r="J26" s="166"/>
      <c r="K26" s="167" t="s">
        <v>424</v>
      </c>
      <c r="L26" s="167" t="s">
        <v>496</v>
      </c>
      <c r="M26" s="104"/>
      <c r="N26" s="157"/>
      <c r="O26" s="120" t="s">
        <v>56</v>
      </c>
      <c r="P26" s="120">
        <v>27.5</v>
      </c>
      <c r="Q26" s="134" t="s">
        <v>49</v>
      </c>
      <c r="R26" s="120"/>
      <c r="S26" s="123"/>
    </row>
    <row r="27" spans="1:19" s="1" customFormat="1" ht="66.75" customHeight="1" x14ac:dyDescent="0.3">
      <c r="A27" s="197" t="s">
        <v>454</v>
      </c>
      <c r="B27" s="69" t="s">
        <v>82</v>
      </c>
      <c r="C27" s="104" t="s">
        <v>194</v>
      </c>
      <c r="D27" s="182" t="s">
        <v>409</v>
      </c>
      <c r="E27" s="166">
        <v>1.1100000000000001</v>
      </c>
      <c r="F27" s="165"/>
      <c r="G27" s="70"/>
      <c r="H27" s="71"/>
      <c r="I27" s="166"/>
      <c r="J27" s="166"/>
      <c r="K27" s="167" t="s">
        <v>425</v>
      </c>
      <c r="L27" s="167" t="s">
        <v>497</v>
      </c>
      <c r="M27" s="104"/>
      <c r="N27" s="157"/>
      <c r="O27" s="121"/>
      <c r="P27" s="121"/>
      <c r="Q27" s="134"/>
      <c r="R27" s="121"/>
      <c r="S27" s="140"/>
    </row>
    <row r="28" spans="1:19" s="1" customFormat="1" ht="66.75" customHeight="1" x14ac:dyDescent="0.3">
      <c r="A28" s="197" t="s">
        <v>454</v>
      </c>
      <c r="B28" s="69" t="s">
        <v>82</v>
      </c>
      <c r="C28" s="104" t="s">
        <v>194</v>
      </c>
      <c r="D28" s="182" t="s">
        <v>410</v>
      </c>
      <c r="E28" s="166">
        <v>0.28999999999999998</v>
      </c>
      <c r="F28" s="165"/>
      <c r="G28" s="70"/>
      <c r="H28" s="71"/>
      <c r="I28" s="166"/>
      <c r="J28" s="166"/>
      <c r="K28" s="167" t="s">
        <v>426</v>
      </c>
      <c r="L28" s="167" t="s">
        <v>498</v>
      </c>
      <c r="M28" s="104"/>
      <c r="N28" s="157"/>
      <c r="O28" s="121"/>
      <c r="P28" s="121"/>
      <c r="Q28" s="134"/>
      <c r="R28" s="121"/>
      <c r="S28" s="140"/>
    </row>
    <row r="29" spans="1:19" ht="66.75" customHeight="1" x14ac:dyDescent="0.3">
      <c r="A29" s="197" t="s">
        <v>454</v>
      </c>
      <c r="B29" s="69" t="s">
        <v>82</v>
      </c>
      <c r="C29" s="104" t="s">
        <v>194</v>
      </c>
      <c r="D29" s="171" t="s">
        <v>318</v>
      </c>
      <c r="E29" s="166">
        <v>1.83</v>
      </c>
      <c r="F29" s="165"/>
      <c r="G29" s="70"/>
      <c r="H29" s="71"/>
      <c r="I29" s="166"/>
      <c r="J29" s="166"/>
      <c r="K29" s="172" t="s">
        <v>384</v>
      </c>
      <c r="L29" s="167" t="s">
        <v>499</v>
      </c>
      <c r="M29" s="104"/>
      <c r="N29" s="157"/>
      <c r="O29" s="120" t="s">
        <v>56</v>
      </c>
      <c r="P29" s="120">
        <v>27.5</v>
      </c>
      <c r="Q29" s="134" t="s">
        <v>95</v>
      </c>
      <c r="R29" s="120"/>
      <c r="S29" s="123"/>
    </row>
    <row r="30" spans="1:19" s="135" customFormat="1" ht="66.75" customHeight="1" x14ac:dyDescent="0.3">
      <c r="A30" s="197" t="s">
        <v>454</v>
      </c>
      <c r="B30" s="174" t="s">
        <v>82</v>
      </c>
      <c r="C30" s="175" t="s">
        <v>194</v>
      </c>
      <c r="D30" s="183" t="s">
        <v>263</v>
      </c>
      <c r="E30" s="177">
        <v>0.18</v>
      </c>
      <c r="F30" s="184"/>
      <c r="G30" s="136"/>
      <c r="H30" s="137"/>
      <c r="I30" s="185"/>
      <c r="J30" s="185"/>
      <c r="K30" s="167" t="s">
        <v>422</v>
      </c>
      <c r="L30" s="181" t="s">
        <v>493</v>
      </c>
      <c r="M30" s="186"/>
      <c r="N30" s="161"/>
      <c r="O30" s="138" t="s">
        <v>191</v>
      </c>
      <c r="P30" s="138">
        <v>17.5</v>
      </c>
      <c r="Q30" s="139" t="s">
        <v>95</v>
      </c>
      <c r="R30" s="138"/>
      <c r="S30" s="140"/>
    </row>
    <row r="31" spans="1:19" s="135" customFormat="1" ht="66.75" customHeight="1" x14ac:dyDescent="0.3">
      <c r="A31" s="197" t="s">
        <v>454</v>
      </c>
      <c r="B31" s="69" t="s">
        <v>82</v>
      </c>
      <c r="C31" s="104" t="s">
        <v>194</v>
      </c>
      <c r="D31" s="171" t="s">
        <v>393</v>
      </c>
      <c r="E31" s="166">
        <v>0.78</v>
      </c>
      <c r="F31" s="184"/>
      <c r="G31" s="136"/>
      <c r="H31" s="137"/>
      <c r="I31" s="185"/>
      <c r="J31" s="185"/>
      <c r="K31" s="172" t="s">
        <v>374</v>
      </c>
      <c r="L31" s="167" t="s">
        <v>499</v>
      </c>
      <c r="M31" s="186"/>
      <c r="N31" s="161"/>
      <c r="O31" s="144" t="s">
        <v>56</v>
      </c>
      <c r="P31" s="138"/>
      <c r="Q31" s="139"/>
      <c r="R31" s="138"/>
      <c r="S31" s="140"/>
    </row>
    <row r="32" spans="1:19" ht="66.75" customHeight="1" x14ac:dyDescent="0.3">
      <c r="A32" s="197" t="s">
        <v>454</v>
      </c>
      <c r="B32" s="69" t="s">
        <v>82</v>
      </c>
      <c r="C32" s="104" t="s">
        <v>194</v>
      </c>
      <c r="D32" s="171" t="s">
        <v>347</v>
      </c>
      <c r="E32" s="166">
        <v>1</v>
      </c>
      <c r="F32" s="165"/>
      <c r="G32" s="70"/>
      <c r="H32" s="71"/>
      <c r="I32" s="166"/>
      <c r="J32" s="166"/>
      <c r="K32" s="172" t="s">
        <v>13</v>
      </c>
      <c r="L32" s="167" t="s">
        <v>500</v>
      </c>
      <c r="M32" s="104"/>
      <c r="N32" s="157"/>
      <c r="O32" s="120" t="s">
        <v>56</v>
      </c>
      <c r="P32" s="120">
        <v>32.5</v>
      </c>
      <c r="Q32" s="134" t="s">
        <v>95</v>
      </c>
      <c r="R32" s="120"/>
      <c r="S32" s="123"/>
    </row>
    <row r="33" spans="1:19" ht="66.75" customHeight="1" x14ac:dyDescent="0.3">
      <c r="A33" s="197" t="s">
        <v>454</v>
      </c>
      <c r="B33" s="69" t="s">
        <v>82</v>
      </c>
      <c r="C33" s="104" t="s">
        <v>194</v>
      </c>
      <c r="D33" s="171" t="s">
        <v>257</v>
      </c>
      <c r="E33" s="166">
        <v>0.09</v>
      </c>
      <c r="F33" s="165"/>
      <c r="G33" s="70"/>
      <c r="H33" s="71"/>
      <c r="I33" s="166"/>
      <c r="J33" s="166"/>
      <c r="K33" s="172" t="s">
        <v>374</v>
      </c>
      <c r="L33" s="167" t="s">
        <v>499</v>
      </c>
      <c r="M33" s="104"/>
      <c r="N33" s="157"/>
      <c r="O33" s="120" t="s">
        <v>56</v>
      </c>
      <c r="P33" s="120">
        <v>42.5</v>
      </c>
      <c r="Q33" s="134" t="s">
        <v>95</v>
      </c>
      <c r="R33" s="120"/>
      <c r="S33" s="123"/>
    </row>
    <row r="34" spans="1:19" ht="66.75" customHeight="1" x14ac:dyDescent="0.3">
      <c r="A34" s="197" t="s">
        <v>454</v>
      </c>
      <c r="B34" s="69" t="s">
        <v>82</v>
      </c>
      <c r="C34" s="104" t="s">
        <v>194</v>
      </c>
      <c r="D34" s="171" t="s">
        <v>326</v>
      </c>
      <c r="E34" s="166">
        <v>0.47</v>
      </c>
      <c r="F34" s="165"/>
      <c r="G34" s="70"/>
      <c r="H34" s="71"/>
      <c r="I34" s="166"/>
      <c r="J34" s="166"/>
      <c r="K34" s="172" t="s">
        <v>19</v>
      </c>
      <c r="L34" s="167" t="s">
        <v>501</v>
      </c>
      <c r="M34" s="104"/>
      <c r="N34" s="157"/>
      <c r="O34" s="120" t="s">
        <v>56</v>
      </c>
      <c r="P34" s="120">
        <v>27.5</v>
      </c>
      <c r="Q34" s="134" t="s">
        <v>95</v>
      </c>
      <c r="R34" s="120"/>
      <c r="S34" s="123"/>
    </row>
    <row r="35" spans="1:19" ht="66.75" customHeight="1" x14ac:dyDescent="0.3">
      <c r="A35" s="197" t="s">
        <v>454</v>
      </c>
      <c r="B35" s="69" t="s">
        <v>82</v>
      </c>
      <c r="C35" s="104" t="s">
        <v>194</v>
      </c>
      <c r="D35" s="171" t="s">
        <v>324</v>
      </c>
      <c r="E35" s="166">
        <v>0.25</v>
      </c>
      <c r="F35" s="165"/>
      <c r="G35" s="70"/>
      <c r="H35" s="71"/>
      <c r="I35" s="166"/>
      <c r="J35" s="166"/>
      <c r="K35" s="172" t="s">
        <v>19</v>
      </c>
      <c r="L35" s="167" t="s">
        <v>501</v>
      </c>
      <c r="M35" s="104"/>
      <c r="N35" s="157"/>
      <c r="O35" s="120" t="s">
        <v>56</v>
      </c>
      <c r="P35" s="120">
        <v>32.5</v>
      </c>
      <c r="Q35" s="134" t="s">
        <v>112</v>
      </c>
      <c r="R35" s="120"/>
      <c r="S35" s="123"/>
    </row>
    <row r="36" spans="1:19" ht="66.75" customHeight="1" x14ac:dyDescent="0.3">
      <c r="A36" s="197" t="s">
        <v>454</v>
      </c>
      <c r="B36" s="69" t="s">
        <v>82</v>
      </c>
      <c r="C36" s="104" t="s">
        <v>194</v>
      </c>
      <c r="D36" s="171" t="s">
        <v>260</v>
      </c>
      <c r="E36" s="166">
        <v>0.82</v>
      </c>
      <c r="F36" s="165"/>
      <c r="G36" s="70"/>
      <c r="H36" s="71"/>
      <c r="I36" s="166"/>
      <c r="J36" s="166"/>
      <c r="K36" s="167" t="s">
        <v>422</v>
      </c>
      <c r="L36" s="167" t="s">
        <v>502</v>
      </c>
      <c r="M36" s="104"/>
      <c r="N36" s="157"/>
      <c r="O36" s="120" t="s">
        <v>56</v>
      </c>
      <c r="P36" s="120">
        <v>32.5</v>
      </c>
      <c r="Q36" s="134" t="s">
        <v>95</v>
      </c>
      <c r="R36" s="120"/>
      <c r="S36" s="123"/>
    </row>
    <row r="37" spans="1:19" ht="66.75" customHeight="1" x14ac:dyDescent="0.3">
      <c r="A37" s="197" t="s">
        <v>454</v>
      </c>
      <c r="B37" s="69" t="s">
        <v>82</v>
      </c>
      <c r="C37" s="104" t="s">
        <v>194</v>
      </c>
      <c r="D37" s="171" t="s">
        <v>346</v>
      </c>
      <c r="E37" s="166">
        <v>0.88</v>
      </c>
      <c r="F37" s="165"/>
      <c r="G37" s="70"/>
      <c r="H37" s="71"/>
      <c r="I37" s="166"/>
      <c r="J37" s="166"/>
      <c r="K37" s="172" t="s">
        <v>385</v>
      </c>
      <c r="L37" s="167" t="s">
        <v>503</v>
      </c>
      <c r="M37" s="104"/>
      <c r="N37" s="157"/>
      <c r="O37" s="120" t="s">
        <v>56</v>
      </c>
      <c r="P37" s="120">
        <v>32.5</v>
      </c>
      <c r="Q37" s="134" t="s">
        <v>95</v>
      </c>
      <c r="R37" s="120"/>
      <c r="S37" s="123"/>
    </row>
    <row r="38" spans="1:19" ht="66.75" customHeight="1" x14ac:dyDescent="0.3">
      <c r="A38" s="197" t="s">
        <v>454</v>
      </c>
      <c r="B38" s="69" t="s">
        <v>82</v>
      </c>
      <c r="C38" s="104" t="s">
        <v>194</v>
      </c>
      <c r="D38" s="171" t="s">
        <v>358</v>
      </c>
      <c r="E38" s="166">
        <v>0.05</v>
      </c>
      <c r="F38" s="165"/>
      <c r="G38" s="70"/>
      <c r="H38" s="71"/>
      <c r="I38" s="166"/>
      <c r="J38" s="166"/>
      <c r="K38" s="167" t="s">
        <v>427</v>
      </c>
      <c r="L38" s="167" t="s">
        <v>464</v>
      </c>
      <c r="M38" s="104"/>
      <c r="N38" s="157"/>
      <c r="O38" s="120" t="s">
        <v>56</v>
      </c>
      <c r="P38" s="120">
        <v>27.5</v>
      </c>
      <c r="Q38" s="134" t="s">
        <v>95</v>
      </c>
      <c r="R38" s="120"/>
      <c r="S38" s="123"/>
    </row>
    <row r="39" spans="1:19" ht="66.75" customHeight="1" x14ac:dyDescent="0.3">
      <c r="A39" s="197" t="s">
        <v>454</v>
      </c>
      <c r="B39" s="69" t="s">
        <v>82</v>
      </c>
      <c r="C39" s="104" t="s">
        <v>194</v>
      </c>
      <c r="D39" s="171" t="s">
        <v>348</v>
      </c>
      <c r="E39" s="166">
        <v>0.28000000000000003</v>
      </c>
      <c r="F39" s="165"/>
      <c r="G39" s="70"/>
      <c r="H39" s="71"/>
      <c r="I39" s="166"/>
      <c r="J39" s="166"/>
      <c r="K39" s="167" t="s">
        <v>428</v>
      </c>
      <c r="L39" s="167" t="s">
        <v>504</v>
      </c>
      <c r="M39" s="104"/>
      <c r="N39" s="157"/>
      <c r="O39" s="120" t="s">
        <v>56</v>
      </c>
      <c r="P39" s="120">
        <v>22.5</v>
      </c>
      <c r="Q39" s="134" t="s">
        <v>61</v>
      </c>
      <c r="R39" s="120"/>
      <c r="S39" s="123"/>
    </row>
    <row r="40" spans="1:19" ht="66.75" customHeight="1" x14ac:dyDescent="0.3">
      <c r="A40" s="197" t="s">
        <v>454</v>
      </c>
      <c r="B40" s="69" t="s">
        <v>82</v>
      </c>
      <c r="C40" s="104" t="s">
        <v>194</v>
      </c>
      <c r="D40" s="171" t="s">
        <v>228</v>
      </c>
      <c r="E40" s="166">
        <v>1.32</v>
      </c>
      <c r="F40" s="165"/>
      <c r="G40" s="70"/>
      <c r="H40" s="71"/>
      <c r="I40" s="166"/>
      <c r="J40" s="166"/>
      <c r="K40" s="187" t="s">
        <v>394</v>
      </c>
      <c r="L40" s="167" t="s">
        <v>505</v>
      </c>
      <c r="M40" s="104"/>
      <c r="N40" s="157"/>
      <c r="O40" s="120" t="s">
        <v>56</v>
      </c>
      <c r="P40" s="120">
        <v>27.5</v>
      </c>
      <c r="Q40" s="134" t="s">
        <v>61</v>
      </c>
      <c r="R40" s="120"/>
      <c r="S40" s="123"/>
    </row>
    <row r="41" spans="1:19" ht="66.75" customHeight="1" x14ac:dyDescent="0.3">
      <c r="A41" s="197" t="s">
        <v>454</v>
      </c>
      <c r="B41" s="69" t="s">
        <v>82</v>
      </c>
      <c r="C41" s="104" t="s">
        <v>194</v>
      </c>
      <c r="D41" s="171" t="s">
        <v>349</v>
      </c>
      <c r="E41" s="166">
        <v>0.34</v>
      </c>
      <c r="F41" s="165"/>
      <c r="G41" s="70"/>
      <c r="H41" s="71"/>
      <c r="I41" s="166"/>
      <c r="J41" s="166"/>
      <c r="K41" s="187" t="s">
        <v>386</v>
      </c>
      <c r="L41" s="167" t="s">
        <v>506</v>
      </c>
      <c r="M41" s="104"/>
      <c r="N41" s="157"/>
      <c r="O41" s="120" t="s">
        <v>56</v>
      </c>
      <c r="P41" s="120">
        <v>27.5</v>
      </c>
      <c r="Q41" s="134" t="s">
        <v>112</v>
      </c>
      <c r="R41" s="120"/>
      <c r="S41" s="123"/>
    </row>
    <row r="42" spans="1:19" ht="66.75" customHeight="1" x14ac:dyDescent="0.3">
      <c r="A42" s="197" t="s">
        <v>454</v>
      </c>
      <c r="B42" s="69" t="s">
        <v>82</v>
      </c>
      <c r="C42" s="104" t="s">
        <v>194</v>
      </c>
      <c r="D42" s="171" t="s">
        <v>356</v>
      </c>
      <c r="E42" s="166">
        <v>1.74</v>
      </c>
      <c r="F42" s="165"/>
      <c r="G42" s="70"/>
      <c r="H42" s="71"/>
      <c r="I42" s="166"/>
      <c r="J42" s="166"/>
      <c r="K42" s="187" t="s">
        <v>21</v>
      </c>
      <c r="L42" s="167" t="s">
        <v>507</v>
      </c>
      <c r="M42" s="104"/>
      <c r="N42" s="157"/>
      <c r="O42" s="120" t="s">
        <v>56</v>
      </c>
      <c r="P42" s="120">
        <v>22.5</v>
      </c>
      <c r="Q42" s="134" t="s">
        <v>112</v>
      </c>
      <c r="R42" s="120"/>
      <c r="S42" s="123"/>
    </row>
    <row r="43" spans="1:19" s="1" customFormat="1" ht="66.75" customHeight="1" x14ac:dyDescent="0.3">
      <c r="A43" s="197" t="s">
        <v>454</v>
      </c>
      <c r="B43" s="69" t="s">
        <v>82</v>
      </c>
      <c r="C43" s="104" t="s">
        <v>194</v>
      </c>
      <c r="D43" s="153" t="s">
        <v>406</v>
      </c>
      <c r="E43" s="166">
        <v>1.24</v>
      </c>
      <c r="F43" s="165"/>
      <c r="G43" s="70"/>
      <c r="H43" s="71"/>
      <c r="I43" s="166"/>
      <c r="J43" s="166"/>
      <c r="K43" s="188" t="s">
        <v>429</v>
      </c>
      <c r="L43" s="167" t="s">
        <v>508</v>
      </c>
      <c r="M43" s="104"/>
      <c r="N43" s="157"/>
      <c r="O43" s="121"/>
      <c r="P43" s="121"/>
      <c r="Q43" s="134"/>
      <c r="R43" s="121"/>
      <c r="S43" s="140"/>
    </row>
    <row r="44" spans="1:19" s="1" customFormat="1" ht="66.75" customHeight="1" x14ac:dyDescent="0.3">
      <c r="A44" s="197" t="s">
        <v>454</v>
      </c>
      <c r="B44" s="69" t="s">
        <v>82</v>
      </c>
      <c r="C44" s="104" t="s">
        <v>194</v>
      </c>
      <c r="D44" s="153" t="s">
        <v>407</v>
      </c>
      <c r="E44" s="166">
        <v>1.02</v>
      </c>
      <c r="F44" s="165"/>
      <c r="G44" s="70"/>
      <c r="H44" s="71"/>
      <c r="I44" s="166"/>
      <c r="J44" s="166"/>
      <c r="K44" s="188" t="s">
        <v>430</v>
      </c>
      <c r="L44" s="167" t="s">
        <v>509</v>
      </c>
      <c r="M44" s="104"/>
      <c r="N44" s="157"/>
      <c r="O44" s="121"/>
      <c r="P44" s="121"/>
      <c r="Q44" s="134"/>
      <c r="R44" s="121"/>
      <c r="S44" s="140"/>
    </row>
    <row r="45" spans="1:19" s="124" customFormat="1" ht="66.75" customHeight="1" x14ac:dyDescent="0.3">
      <c r="A45" s="197" t="s">
        <v>454</v>
      </c>
      <c r="B45" s="211" t="s">
        <v>62</v>
      </c>
      <c r="C45" s="211"/>
      <c r="D45" s="147">
        <f>COUNTA(D14:D44)</f>
        <v>31</v>
      </c>
      <c r="E45" s="148">
        <f>SUM(E14:E44)</f>
        <v>17.37</v>
      </c>
      <c r="F45" s="148" t="e">
        <f>SUM(#REF!)</f>
        <v>#REF!</v>
      </c>
      <c r="G45" s="148" t="e">
        <f>SUM(#REF!)</f>
        <v>#REF!</v>
      </c>
      <c r="H45" s="148" t="e">
        <f>SUM(#REF!)</f>
        <v>#REF!</v>
      </c>
      <c r="I45" s="148" t="e">
        <f>SUM(#REF!)</f>
        <v>#REF!</v>
      </c>
      <c r="J45" s="148" t="e">
        <f>SUM(#REF!)</f>
        <v>#REF!</v>
      </c>
      <c r="K45" s="148"/>
      <c r="L45" s="148"/>
      <c r="M45" s="148"/>
      <c r="N45" s="159"/>
    </row>
    <row r="46" spans="1:19" s="125" customFormat="1" ht="66.75" customHeight="1" x14ac:dyDescent="0.3">
      <c r="A46" s="198" t="s">
        <v>455</v>
      </c>
      <c r="B46" s="69" t="s">
        <v>82</v>
      </c>
      <c r="C46" s="104" t="s">
        <v>194</v>
      </c>
      <c r="D46" s="190" t="s">
        <v>399</v>
      </c>
      <c r="E46" s="127">
        <v>0.18</v>
      </c>
      <c r="F46" s="128"/>
      <c r="G46" s="129"/>
      <c r="H46" s="130"/>
      <c r="I46" s="127"/>
      <c r="J46" s="127"/>
      <c r="K46" s="156" t="s">
        <v>431</v>
      </c>
      <c r="L46" s="156" t="s">
        <v>484</v>
      </c>
      <c r="M46" s="126"/>
      <c r="N46" s="162"/>
      <c r="O46" s="131" t="s">
        <v>190</v>
      </c>
      <c r="P46" s="131">
        <v>17.5</v>
      </c>
      <c r="Q46" s="141" t="s">
        <v>58</v>
      </c>
      <c r="R46" s="131"/>
      <c r="S46" s="142"/>
    </row>
    <row r="47" spans="1:19" s="125" customFormat="1" ht="66.75" customHeight="1" x14ac:dyDescent="0.3">
      <c r="A47" s="198" t="s">
        <v>455</v>
      </c>
      <c r="B47" s="69" t="s">
        <v>82</v>
      </c>
      <c r="C47" s="104" t="s">
        <v>194</v>
      </c>
      <c r="D47" s="189" t="s">
        <v>320</v>
      </c>
      <c r="E47" s="127">
        <v>0.04</v>
      </c>
      <c r="F47" s="128"/>
      <c r="G47" s="129"/>
      <c r="H47" s="130"/>
      <c r="I47" s="127"/>
      <c r="J47" s="127"/>
      <c r="K47" s="156" t="s">
        <v>432</v>
      </c>
      <c r="L47" s="156" t="s">
        <v>483</v>
      </c>
      <c r="M47" s="126"/>
      <c r="N47" s="162"/>
      <c r="O47" s="131" t="s">
        <v>56</v>
      </c>
      <c r="P47" s="131">
        <v>22.5</v>
      </c>
      <c r="Q47" s="141" t="s">
        <v>112</v>
      </c>
      <c r="R47" s="131"/>
      <c r="S47" s="132"/>
    </row>
    <row r="48" spans="1:19" s="125" customFormat="1" ht="66.75" customHeight="1" x14ac:dyDescent="0.3">
      <c r="A48" s="198" t="s">
        <v>455</v>
      </c>
      <c r="B48" s="69" t="s">
        <v>82</v>
      </c>
      <c r="C48" s="104" t="s">
        <v>194</v>
      </c>
      <c r="D48" s="189" t="s">
        <v>265</v>
      </c>
      <c r="E48" s="127">
        <v>0.09</v>
      </c>
      <c r="F48" s="128"/>
      <c r="G48" s="129"/>
      <c r="H48" s="130"/>
      <c r="I48" s="127"/>
      <c r="J48" s="127"/>
      <c r="K48" s="145"/>
      <c r="L48" s="156" t="s">
        <v>482</v>
      </c>
      <c r="M48" s="126"/>
      <c r="N48" s="162"/>
      <c r="O48" s="131" t="s">
        <v>56</v>
      </c>
      <c r="P48" s="131">
        <v>22.5</v>
      </c>
      <c r="Q48" s="141" t="s">
        <v>61</v>
      </c>
      <c r="R48" s="131"/>
      <c r="S48" s="132"/>
    </row>
    <row r="49" spans="1:19" s="125" customFormat="1" ht="66.75" customHeight="1" x14ac:dyDescent="0.3">
      <c r="A49" s="198" t="s">
        <v>455</v>
      </c>
      <c r="B49" s="69" t="s">
        <v>82</v>
      </c>
      <c r="C49" s="104" t="s">
        <v>194</v>
      </c>
      <c r="D49" s="189" t="s">
        <v>405</v>
      </c>
      <c r="E49" s="133">
        <v>0.26</v>
      </c>
      <c r="F49" s="128"/>
      <c r="G49" s="129"/>
      <c r="H49" s="130"/>
      <c r="I49" s="127"/>
      <c r="J49" s="127"/>
      <c r="K49" s="156" t="s">
        <v>433</v>
      </c>
      <c r="L49" s="156" t="s">
        <v>461</v>
      </c>
      <c r="M49" s="126"/>
      <c r="N49" s="163"/>
      <c r="O49" s="131"/>
      <c r="P49" s="131"/>
      <c r="Q49" s="141"/>
      <c r="R49" s="131"/>
      <c r="S49" s="142"/>
    </row>
    <row r="50" spans="1:19" s="125" customFormat="1" ht="66.75" customHeight="1" x14ac:dyDescent="0.3">
      <c r="A50" s="198" t="s">
        <v>455</v>
      </c>
      <c r="B50" s="69" t="s">
        <v>82</v>
      </c>
      <c r="C50" s="104" t="s">
        <v>194</v>
      </c>
      <c r="D50" s="189" t="s">
        <v>258</v>
      </c>
      <c r="E50" s="127">
        <v>1.24</v>
      </c>
      <c r="F50" s="128"/>
      <c r="G50" s="129"/>
      <c r="H50" s="130"/>
      <c r="I50" s="127"/>
      <c r="J50" s="127"/>
      <c r="K50" s="145" t="s">
        <v>387</v>
      </c>
      <c r="L50" s="156" t="s">
        <v>481</v>
      </c>
      <c r="M50" s="126"/>
      <c r="N50" s="162"/>
      <c r="O50" s="131" t="s">
        <v>56</v>
      </c>
      <c r="P50" s="131">
        <v>22.5</v>
      </c>
      <c r="Q50" s="141" t="s">
        <v>61</v>
      </c>
      <c r="R50" s="131"/>
      <c r="S50" s="132"/>
    </row>
    <row r="51" spans="1:19" s="125" customFormat="1" ht="66.75" customHeight="1" x14ac:dyDescent="0.3">
      <c r="A51" s="198" t="s">
        <v>455</v>
      </c>
      <c r="B51" s="69" t="s">
        <v>82</v>
      </c>
      <c r="C51" s="104" t="s">
        <v>194</v>
      </c>
      <c r="D51" s="189" t="s">
        <v>254</v>
      </c>
      <c r="E51" s="127">
        <v>0.09</v>
      </c>
      <c r="F51" s="128"/>
      <c r="G51" s="129"/>
      <c r="H51" s="130"/>
      <c r="I51" s="127"/>
      <c r="J51" s="127"/>
      <c r="K51" s="145" t="s">
        <v>20</v>
      </c>
      <c r="L51" s="156" t="s">
        <v>481</v>
      </c>
      <c r="M51" s="126"/>
      <c r="N51" s="162"/>
      <c r="O51" s="131" t="s">
        <v>56</v>
      </c>
      <c r="P51" s="131">
        <v>22.5</v>
      </c>
      <c r="Q51" s="141" t="s">
        <v>61</v>
      </c>
      <c r="R51" s="131"/>
      <c r="S51" s="132"/>
    </row>
    <row r="52" spans="1:19" s="125" customFormat="1" ht="66.75" customHeight="1" x14ac:dyDescent="0.3">
      <c r="A52" s="198" t="s">
        <v>455</v>
      </c>
      <c r="B52" s="69" t="s">
        <v>82</v>
      </c>
      <c r="C52" s="104" t="s">
        <v>194</v>
      </c>
      <c r="D52" s="190" t="s">
        <v>398</v>
      </c>
      <c r="E52" s="133">
        <v>0.2</v>
      </c>
      <c r="F52" s="128"/>
      <c r="G52" s="129"/>
      <c r="H52" s="130"/>
      <c r="I52" s="127"/>
      <c r="J52" s="127"/>
      <c r="K52" s="145" t="s">
        <v>392</v>
      </c>
      <c r="L52" s="156" t="s">
        <v>480</v>
      </c>
      <c r="M52" s="126"/>
      <c r="N52" s="162"/>
      <c r="O52" s="131" t="s">
        <v>56</v>
      </c>
      <c r="P52" s="131">
        <v>12.5</v>
      </c>
      <c r="Q52" s="141" t="s">
        <v>192</v>
      </c>
      <c r="R52" s="131"/>
      <c r="S52" s="132"/>
    </row>
    <row r="53" spans="1:19" s="125" customFormat="1" ht="66.75" customHeight="1" x14ac:dyDescent="0.3">
      <c r="A53" s="198" t="s">
        <v>455</v>
      </c>
      <c r="B53" s="69" t="s">
        <v>82</v>
      </c>
      <c r="C53" s="104" t="s">
        <v>194</v>
      </c>
      <c r="D53" s="189" t="s">
        <v>334</v>
      </c>
      <c r="E53" s="127">
        <v>0.42</v>
      </c>
      <c r="F53" s="128"/>
      <c r="G53" s="129"/>
      <c r="H53" s="130"/>
      <c r="I53" s="127"/>
      <c r="J53" s="127"/>
      <c r="K53" s="145" t="s">
        <v>3</v>
      </c>
      <c r="L53" s="156" t="s">
        <v>479</v>
      </c>
      <c r="M53" s="126"/>
      <c r="N53" s="162"/>
      <c r="O53" s="131" t="s">
        <v>56</v>
      </c>
      <c r="P53" s="131">
        <v>22.5</v>
      </c>
      <c r="Q53" s="141" t="s">
        <v>192</v>
      </c>
      <c r="R53" s="131"/>
      <c r="S53" s="132"/>
    </row>
    <row r="54" spans="1:19" s="125" customFormat="1" ht="66.75" customHeight="1" x14ac:dyDescent="0.3">
      <c r="A54" s="198" t="s">
        <v>455</v>
      </c>
      <c r="B54" s="69" t="s">
        <v>82</v>
      </c>
      <c r="C54" s="104" t="s">
        <v>194</v>
      </c>
      <c r="D54" s="190" t="s">
        <v>397</v>
      </c>
      <c r="E54" s="127">
        <v>0.75</v>
      </c>
      <c r="F54" s="128"/>
      <c r="G54" s="129"/>
      <c r="H54" s="130"/>
      <c r="I54" s="127"/>
      <c r="J54" s="127"/>
      <c r="K54" s="156" t="s">
        <v>434</v>
      </c>
      <c r="L54" s="156" t="s">
        <v>478</v>
      </c>
      <c r="M54" s="126"/>
      <c r="N54" s="163"/>
      <c r="O54" s="131"/>
      <c r="P54" s="131"/>
      <c r="Q54" s="141"/>
      <c r="R54" s="131"/>
      <c r="S54" s="142"/>
    </row>
    <row r="55" spans="1:19" s="125" customFormat="1" ht="66.75" customHeight="1" x14ac:dyDescent="0.3">
      <c r="A55" s="198" t="s">
        <v>455</v>
      </c>
      <c r="B55" s="69" t="s">
        <v>82</v>
      </c>
      <c r="C55" s="104" t="s">
        <v>194</v>
      </c>
      <c r="D55" s="189" t="s">
        <v>252</v>
      </c>
      <c r="E55" s="127">
        <v>0.48</v>
      </c>
      <c r="F55" s="128"/>
      <c r="G55" s="129"/>
      <c r="H55" s="130"/>
      <c r="I55" s="127"/>
      <c r="J55" s="127"/>
      <c r="K55" s="145" t="s">
        <v>10</v>
      </c>
      <c r="L55" s="156" t="s">
        <v>477</v>
      </c>
      <c r="M55" s="126"/>
      <c r="N55" s="162"/>
      <c r="O55" s="131" t="s">
        <v>56</v>
      </c>
      <c r="P55" s="131">
        <v>22.5</v>
      </c>
      <c r="Q55" s="141" t="s">
        <v>61</v>
      </c>
      <c r="R55" s="131"/>
      <c r="S55" s="132"/>
    </row>
    <row r="56" spans="1:19" s="125" customFormat="1" ht="66.75" customHeight="1" x14ac:dyDescent="0.3">
      <c r="A56" s="198" t="s">
        <v>455</v>
      </c>
      <c r="B56" s="69" t="s">
        <v>82</v>
      </c>
      <c r="C56" s="104" t="s">
        <v>194</v>
      </c>
      <c r="D56" s="189" t="s">
        <v>259</v>
      </c>
      <c r="E56" s="127">
        <v>0.31</v>
      </c>
      <c r="F56" s="128"/>
      <c r="G56" s="129"/>
      <c r="H56" s="130"/>
      <c r="I56" s="127"/>
      <c r="J56" s="127"/>
      <c r="K56" s="145" t="s">
        <v>372</v>
      </c>
      <c r="L56" s="156" t="s">
        <v>476</v>
      </c>
      <c r="M56" s="126"/>
      <c r="N56" s="162"/>
      <c r="O56" s="131" t="s">
        <v>56</v>
      </c>
      <c r="P56" s="131">
        <v>17.5</v>
      </c>
      <c r="Q56" s="141" t="s">
        <v>192</v>
      </c>
      <c r="R56" s="131"/>
      <c r="S56" s="132"/>
    </row>
    <row r="57" spans="1:19" s="125" customFormat="1" ht="66.75" customHeight="1" x14ac:dyDescent="0.3">
      <c r="A57" s="198" t="s">
        <v>455</v>
      </c>
      <c r="B57" s="69" t="s">
        <v>82</v>
      </c>
      <c r="C57" s="104" t="s">
        <v>194</v>
      </c>
      <c r="D57" s="190" t="s">
        <v>412</v>
      </c>
      <c r="E57" s="127">
        <v>0.88</v>
      </c>
      <c r="F57" s="128"/>
      <c r="G57" s="129"/>
      <c r="H57" s="130"/>
      <c r="I57" s="127"/>
      <c r="J57" s="127"/>
      <c r="K57" s="156" t="s">
        <v>435</v>
      </c>
      <c r="L57" s="156" t="s">
        <v>475</v>
      </c>
      <c r="M57" s="126"/>
      <c r="N57" s="162"/>
      <c r="O57" s="131"/>
      <c r="P57" s="131"/>
      <c r="Q57" s="141"/>
      <c r="R57" s="131"/>
      <c r="S57" s="142"/>
    </row>
    <row r="58" spans="1:19" s="125" customFormat="1" ht="66.75" customHeight="1" x14ac:dyDescent="0.3">
      <c r="A58" s="198" t="s">
        <v>455</v>
      </c>
      <c r="B58" s="69" t="s">
        <v>82</v>
      </c>
      <c r="C58" s="104" t="s">
        <v>194</v>
      </c>
      <c r="D58" s="189" t="s">
        <v>266</v>
      </c>
      <c r="E58" s="133">
        <v>0.4</v>
      </c>
      <c r="F58" s="128"/>
      <c r="G58" s="129"/>
      <c r="H58" s="130"/>
      <c r="I58" s="127"/>
      <c r="J58" s="127"/>
      <c r="K58" s="145" t="s">
        <v>376</v>
      </c>
      <c r="L58" s="156" t="s">
        <v>474</v>
      </c>
      <c r="M58" s="126"/>
      <c r="N58" s="162"/>
      <c r="O58" s="131" t="s">
        <v>56</v>
      </c>
      <c r="P58" s="131">
        <v>27.5</v>
      </c>
      <c r="Q58" s="141" t="s">
        <v>192</v>
      </c>
      <c r="R58" s="131"/>
      <c r="S58" s="132"/>
    </row>
    <row r="59" spans="1:19" s="125" customFormat="1" ht="66.75" customHeight="1" x14ac:dyDescent="0.3">
      <c r="A59" s="198" t="s">
        <v>455</v>
      </c>
      <c r="B59" s="69" t="s">
        <v>82</v>
      </c>
      <c r="C59" s="104" t="s">
        <v>194</v>
      </c>
      <c r="D59" s="189" t="s">
        <v>262</v>
      </c>
      <c r="E59" s="127">
        <v>0.73</v>
      </c>
      <c r="F59" s="128"/>
      <c r="G59" s="129"/>
      <c r="H59" s="130"/>
      <c r="I59" s="127"/>
      <c r="J59" s="127"/>
      <c r="K59" s="156" t="s">
        <v>436</v>
      </c>
      <c r="L59" s="156" t="s">
        <v>473</v>
      </c>
      <c r="M59" s="126"/>
      <c r="N59" s="163"/>
      <c r="O59" s="131" t="s">
        <v>56</v>
      </c>
      <c r="P59" s="131">
        <v>27.5</v>
      </c>
      <c r="Q59" s="141" t="s">
        <v>58</v>
      </c>
      <c r="R59" s="131"/>
      <c r="S59" s="132"/>
    </row>
    <row r="60" spans="1:19" s="125" customFormat="1" ht="66.75" customHeight="1" x14ac:dyDescent="0.3">
      <c r="A60" s="198" t="s">
        <v>455</v>
      </c>
      <c r="B60" s="69" t="s">
        <v>82</v>
      </c>
      <c r="C60" s="104" t="s">
        <v>194</v>
      </c>
      <c r="D60" s="189" t="s">
        <v>255</v>
      </c>
      <c r="E60" s="127">
        <v>0.22</v>
      </c>
      <c r="F60" s="128"/>
      <c r="G60" s="129"/>
      <c r="H60" s="130"/>
      <c r="I60" s="127"/>
      <c r="J60" s="127"/>
      <c r="K60" s="145" t="s">
        <v>381</v>
      </c>
      <c r="L60" s="156" t="s">
        <v>472</v>
      </c>
      <c r="M60" s="126"/>
      <c r="N60" s="162"/>
      <c r="O60" s="131" t="s">
        <v>56</v>
      </c>
      <c r="P60" s="131">
        <v>17.5</v>
      </c>
      <c r="Q60" s="141" t="s">
        <v>58</v>
      </c>
      <c r="R60" s="131"/>
      <c r="S60" s="132"/>
    </row>
    <row r="61" spans="1:19" s="125" customFormat="1" ht="66.75" customHeight="1" x14ac:dyDescent="0.3">
      <c r="A61" s="198" t="s">
        <v>455</v>
      </c>
      <c r="B61" s="69" t="s">
        <v>82</v>
      </c>
      <c r="C61" s="104" t="s">
        <v>194</v>
      </c>
      <c r="D61" s="189" t="s">
        <v>351</v>
      </c>
      <c r="E61" s="127">
        <v>1.19</v>
      </c>
      <c r="F61" s="128"/>
      <c r="G61" s="129"/>
      <c r="H61" s="130"/>
      <c r="I61" s="127"/>
      <c r="J61" s="127"/>
      <c r="K61" s="145" t="s">
        <v>22</v>
      </c>
      <c r="L61" s="156" t="s">
        <v>471</v>
      </c>
      <c r="M61" s="126"/>
      <c r="N61" s="162"/>
      <c r="O61" s="131" t="s">
        <v>56</v>
      </c>
      <c r="P61" s="131">
        <v>32.5</v>
      </c>
      <c r="Q61" s="141" t="s">
        <v>58</v>
      </c>
      <c r="R61" s="131"/>
      <c r="S61" s="132"/>
    </row>
    <row r="62" spans="1:19" s="125" customFormat="1" ht="66.75" customHeight="1" x14ac:dyDescent="0.3">
      <c r="A62" s="198" t="s">
        <v>455</v>
      </c>
      <c r="B62" s="69" t="s">
        <v>82</v>
      </c>
      <c r="C62" s="104" t="s">
        <v>194</v>
      </c>
      <c r="D62" s="189" t="s">
        <v>330</v>
      </c>
      <c r="E62" s="127">
        <v>1.17</v>
      </c>
      <c r="F62" s="128"/>
      <c r="G62" s="129"/>
      <c r="H62" s="130"/>
      <c r="I62" s="127"/>
      <c r="J62" s="127"/>
      <c r="K62" s="145" t="s">
        <v>4</v>
      </c>
      <c r="L62" s="156" t="s">
        <v>470</v>
      </c>
      <c r="M62" s="126"/>
      <c r="N62" s="162"/>
      <c r="O62" s="131" t="s">
        <v>56</v>
      </c>
      <c r="P62" s="131">
        <v>32.5</v>
      </c>
      <c r="Q62" s="141" t="s">
        <v>192</v>
      </c>
      <c r="R62" s="131"/>
      <c r="S62" s="132"/>
    </row>
    <row r="63" spans="1:19" s="125" customFormat="1" ht="66.75" customHeight="1" x14ac:dyDescent="0.3">
      <c r="A63" s="198" t="s">
        <v>455</v>
      </c>
      <c r="B63" s="69" t="s">
        <v>82</v>
      </c>
      <c r="C63" s="104" t="s">
        <v>194</v>
      </c>
      <c r="D63" s="190" t="s">
        <v>411</v>
      </c>
      <c r="E63" s="133">
        <v>6.49</v>
      </c>
      <c r="F63" s="128"/>
      <c r="G63" s="129"/>
      <c r="H63" s="130"/>
      <c r="I63" s="127"/>
      <c r="J63" s="127"/>
      <c r="K63" s="156" t="s">
        <v>439</v>
      </c>
      <c r="L63" s="156" t="s">
        <v>469</v>
      </c>
      <c r="M63" s="126"/>
      <c r="N63" s="162"/>
      <c r="O63" s="131"/>
      <c r="P63" s="131"/>
      <c r="Q63" s="141"/>
      <c r="R63" s="131"/>
      <c r="S63" s="142"/>
    </row>
    <row r="64" spans="1:19" s="125" customFormat="1" ht="66.75" customHeight="1" x14ac:dyDescent="0.3">
      <c r="A64" s="198" t="s">
        <v>455</v>
      </c>
      <c r="B64" s="69" t="s">
        <v>82</v>
      </c>
      <c r="C64" s="104" t="s">
        <v>194</v>
      </c>
      <c r="D64" s="189" t="s">
        <v>322</v>
      </c>
      <c r="E64" s="127">
        <v>0.24</v>
      </c>
      <c r="F64" s="128"/>
      <c r="G64" s="129"/>
      <c r="H64" s="130"/>
      <c r="I64" s="127"/>
      <c r="J64" s="127"/>
      <c r="K64" s="156" t="s">
        <v>437</v>
      </c>
      <c r="L64" s="156" t="s">
        <v>468</v>
      </c>
      <c r="M64" s="126"/>
      <c r="N64" s="163"/>
      <c r="O64" s="131" t="s">
        <v>56</v>
      </c>
      <c r="P64" s="131">
        <v>22.5</v>
      </c>
      <c r="Q64" s="141" t="s">
        <v>112</v>
      </c>
      <c r="R64" s="131"/>
      <c r="S64" s="132"/>
    </row>
    <row r="65" spans="1:19" s="125" customFormat="1" ht="66.75" customHeight="1" x14ac:dyDescent="0.3">
      <c r="A65" s="198" t="s">
        <v>455</v>
      </c>
      <c r="B65" s="69" t="s">
        <v>82</v>
      </c>
      <c r="C65" s="104" t="s">
        <v>194</v>
      </c>
      <c r="D65" s="189" t="s">
        <v>323</v>
      </c>
      <c r="E65" s="127">
        <v>0.1</v>
      </c>
      <c r="F65" s="128"/>
      <c r="G65" s="129"/>
      <c r="H65" s="130"/>
      <c r="I65" s="127"/>
      <c r="J65" s="127"/>
      <c r="K65" s="156" t="s">
        <v>438</v>
      </c>
      <c r="L65" s="156" t="s">
        <v>467</v>
      </c>
      <c r="M65" s="126"/>
      <c r="N65" s="163"/>
      <c r="O65" s="131" t="s">
        <v>56</v>
      </c>
      <c r="P65" s="131">
        <v>27.5</v>
      </c>
      <c r="Q65" s="141" t="s">
        <v>61</v>
      </c>
      <c r="R65" s="131"/>
      <c r="S65" s="132"/>
    </row>
    <row r="66" spans="1:19" s="125" customFormat="1" ht="66.75" customHeight="1" x14ac:dyDescent="0.3">
      <c r="A66" s="198" t="s">
        <v>455</v>
      </c>
      <c r="B66" s="69" t="s">
        <v>82</v>
      </c>
      <c r="C66" s="104" t="s">
        <v>194</v>
      </c>
      <c r="D66" s="189" t="s">
        <v>87</v>
      </c>
      <c r="E66" s="127">
        <v>0.55000000000000004</v>
      </c>
      <c r="F66" s="128"/>
      <c r="G66" s="129"/>
      <c r="H66" s="130"/>
      <c r="I66" s="127"/>
      <c r="J66" s="127"/>
      <c r="K66" s="156" t="s">
        <v>456</v>
      </c>
      <c r="L66" s="156" t="s">
        <v>466</v>
      </c>
      <c r="M66" s="126"/>
      <c r="N66" s="162"/>
      <c r="O66" s="131" t="s">
        <v>56</v>
      </c>
      <c r="P66" s="131">
        <v>22.5</v>
      </c>
      <c r="Q66" s="141" t="s">
        <v>58</v>
      </c>
      <c r="R66" s="131"/>
      <c r="S66" s="132"/>
    </row>
    <row r="67" spans="1:19" s="124" customFormat="1" ht="66.75" customHeight="1" x14ac:dyDescent="0.3">
      <c r="A67" s="198" t="s">
        <v>455</v>
      </c>
      <c r="B67" s="211" t="s">
        <v>62</v>
      </c>
      <c r="C67" s="211"/>
      <c r="D67" s="147">
        <f>COUNTA(D52:D66)</f>
        <v>15</v>
      </c>
      <c r="E67" s="148">
        <f>SUM(E46:E66)</f>
        <v>16.03</v>
      </c>
      <c r="F67" s="148" t="e">
        <f>SUM(#REF!)</f>
        <v>#REF!</v>
      </c>
      <c r="G67" s="148" t="e">
        <f>SUM(#REF!)</f>
        <v>#REF!</v>
      </c>
      <c r="H67" s="148" t="e">
        <f>SUM(#REF!)</f>
        <v>#REF!</v>
      </c>
      <c r="I67" s="148" t="e">
        <f>SUM(#REF!)</f>
        <v>#REF!</v>
      </c>
      <c r="J67" s="148" t="e">
        <f>SUM(#REF!)</f>
        <v>#REF!</v>
      </c>
      <c r="K67" s="148"/>
      <c r="L67" s="148"/>
      <c r="M67" s="148"/>
      <c r="N67" s="159"/>
    </row>
  </sheetData>
  <sortState ref="D186:D222">
    <sortCondition ref="D186:D222"/>
  </sortState>
  <mergeCells count="12">
    <mergeCell ref="N3:N4"/>
    <mergeCell ref="B45:C45"/>
    <mergeCell ref="B67:C67"/>
    <mergeCell ref="B13:C13"/>
    <mergeCell ref="A1:M1"/>
    <mergeCell ref="A3:A4"/>
    <mergeCell ref="B3:D3"/>
    <mergeCell ref="E3:E4"/>
    <mergeCell ref="F3:J3"/>
    <mergeCell ref="K3:L3"/>
    <mergeCell ref="M3:M4"/>
    <mergeCell ref="B9:C9"/>
  </mergeCells>
  <phoneticPr fontId="17" type="noConversion"/>
  <printOptions horizontalCentered="1"/>
  <pageMargins left="1" right="1" top="1" bottom="1" header="0.5" footer="0.5"/>
  <pageSetup paperSize="9" scale="75" fitToHeight="0" orientation="landscape" r:id="rId1"/>
  <colBreaks count="1" manualBreakCount="1">
    <brk id="14" max="16383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/>
  <dimension ref="A1:Q105"/>
  <sheetViews>
    <sheetView view="pageBreakPreview" zoomScaleNormal="100" zoomScaleSheetLayoutView="100" workbookViewId="0">
      <pane xSplit="6" ySplit="5" topLeftCell="G6" activePane="bottomRight" state="frozen"/>
      <selection pane="topRight"/>
      <selection pane="bottomLeft"/>
      <selection pane="bottomRight" activeCell="F102" sqref="F102"/>
    </sheetView>
  </sheetViews>
  <sheetFormatPr defaultColWidth="9" defaultRowHeight="16.5" x14ac:dyDescent="0.3"/>
  <cols>
    <col min="1" max="1" width="9" style="10"/>
    <col min="2" max="3" width="5.375" style="1" customWidth="1"/>
    <col min="4" max="4" width="7" style="10" customWidth="1"/>
    <col min="5" max="5" width="8.375" style="1" customWidth="1"/>
    <col min="6" max="6" width="8.375" style="62" customWidth="1"/>
    <col min="7" max="7" width="8.375" style="54" customWidth="1"/>
    <col min="8" max="9" width="8.375" style="1" customWidth="1"/>
    <col min="10" max="10" width="22.875" style="10" customWidth="1"/>
    <col min="11" max="11" width="10.875" style="10" customWidth="1"/>
    <col min="12" max="12" width="11.125" style="10" customWidth="1"/>
  </cols>
  <sheetData>
    <row r="1" spans="1:17" ht="26.25" x14ac:dyDescent="0.3">
      <c r="A1" s="204" t="s">
        <v>7</v>
      </c>
      <c r="B1" s="204"/>
      <c r="C1" s="204"/>
      <c r="D1" s="204"/>
      <c r="E1" s="204"/>
      <c r="F1" s="204"/>
      <c r="G1" s="204"/>
      <c r="H1" s="204"/>
      <c r="I1" s="204"/>
      <c r="J1" s="204"/>
      <c r="K1" s="204"/>
      <c r="L1" s="204"/>
    </row>
    <row r="2" spans="1:17" ht="12" customHeight="1" x14ac:dyDescent="0.3">
      <c r="A2" s="3"/>
      <c r="B2" s="2"/>
      <c r="C2" s="2"/>
      <c r="D2" s="3"/>
      <c r="E2" s="4"/>
      <c r="F2" s="55"/>
      <c r="G2" s="4"/>
      <c r="H2" s="4"/>
      <c r="I2" s="5"/>
      <c r="J2" s="3"/>
      <c r="K2" s="3"/>
      <c r="L2" s="3"/>
    </row>
    <row r="3" spans="1:17" ht="19.5" customHeight="1" x14ac:dyDescent="0.3">
      <c r="A3" s="226" t="s">
        <v>116</v>
      </c>
      <c r="B3" s="228" t="s">
        <v>340</v>
      </c>
      <c r="C3" s="229"/>
      <c r="D3" s="230"/>
      <c r="E3" s="231" t="s">
        <v>127</v>
      </c>
      <c r="F3" s="231" t="s">
        <v>142</v>
      </c>
      <c r="G3" s="231" t="s">
        <v>133</v>
      </c>
      <c r="H3" s="231" t="s">
        <v>360</v>
      </c>
      <c r="I3" s="231" t="s">
        <v>341</v>
      </c>
      <c r="J3" s="233" t="s">
        <v>165</v>
      </c>
      <c r="K3" s="234"/>
      <c r="L3" s="7" t="s">
        <v>307</v>
      </c>
    </row>
    <row r="4" spans="1:17" ht="19.5" customHeight="1" x14ac:dyDescent="0.3">
      <c r="A4" s="227"/>
      <c r="B4" s="6" t="s">
        <v>184</v>
      </c>
      <c r="C4" s="6" t="s">
        <v>139</v>
      </c>
      <c r="D4" s="7" t="s">
        <v>141</v>
      </c>
      <c r="E4" s="232"/>
      <c r="F4" s="232"/>
      <c r="G4" s="232"/>
      <c r="H4" s="232"/>
      <c r="I4" s="232"/>
      <c r="J4" s="7" t="s">
        <v>131</v>
      </c>
      <c r="K4" s="7" t="s">
        <v>168</v>
      </c>
      <c r="L4" s="7"/>
    </row>
    <row r="5" spans="1:17" ht="17.25" customHeight="1" x14ac:dyDescent="0.3">
      <c r="A5" s="202" t="s">
        <v>143</v>
      </c>
      <c r="B5" s="225"/>
      <c r="C5" s="203"/>
      <c r="D5" s="47">
        <f>COUNTA(D6:D28,D30:D31,D33:D54,D56:D87,D89,D91:D92,D94,D96:D102,D104)-2</f>
        <v>89</v>
      </c>
      <c r="E5" s="48">
        <f>SUM(E29,E32,E55,E88,E90,E93,E95,E103,E105)</f>
        <v>85.020000000000024</v>
      </c>
      <c r="F5" s="48">
        <f>SUM(F29,F32,F55,F88,F90,F93,F95,F103,F105)</f>
        <v>75.98</v>
      </c>
      <c r="G5" s="48">
        <f>SUM(G29,G32,G55,G88,G90,G93,G95,G103,G105)</f>
        <v>9.0399999999999991</v>
      </c>
      <c r="H5" s="48">
        <f>SUM(H29,H32,H55,H88,H90,H93,H95,H103,H105)</f>
        <v>0</v>
      </c>
      <c r="I5" s="48">
        <f>SUM(I29,I32,I55,I88,I90,I93,I95,I103,I105)</f>
        <v>0</v>
      </c>
      <c r="J5" s="49"/>
      <c r="K5" s="50"/>
      <c r="L5" s="49"/>
      <c r="Q5" s="54"/>
    </row>
    <row r="6" spans="1:17" ht="17.25" customHeight="1" x14ac:dyDescent="0.3">
      <c r="A6" s="219" t="s">
        <v>275</v>
      </c>
      <c r="B6" s="11" t="s">
        <v>129</v>
      </c>
      <c r="C6" s="12" t="s">
        <v>129</v>
      </c>
      <c r="D6" s="45" t="s">
        <v>342</v>
      </c>
      <c r="E6" s="22">
        <v>0.89</v>
      </c>
      <c r="F6" s="56">
        <v>0.54</v>
      </c>
      <c r="G6" s="51">
        <f>E6-F6</f>
        <v>0.35</v>
      </c>
      <c r="H6" s="19"/>
      <c r="I6" s="19"/>
      <c r="J6" s="13" t="s">
        <v>269</v>
      </c>
      <c r="K6" s="23" t="s">
        <v>151</v>
      </c>
      <c r="L6" s="8" t="s">
        <v>97</v>
      </c>
      <c r="M6" s="1" t="s">
        <v>52</v>
      </c>
    </row>
    <row r="7" spans="1:17" ht="17.25" customHeight="1" x14ac:dyDescent="0.3">
      <c r="A7" s="220"/>
      <c r="B7" s="11" t="s">
        <v>129</v>
      </c>
      <c r="C7" s="12" t="s">
        <v>129</v>
      </c>
      <c r="D7" s="31" t="s">
        <v>33</v>
      </c>
      <c r="E7" s="21">
        <v>1.22</v>
      </c>
      <c r="F7" s="21">
        <v>1.22</v>
      </c>
      <c r="G7" s="51">
        <f t="shared" ref="G7:G28" si="0">E7-F7</f>
        <v>0</v>
      </c>
      <c r="H7" s="19"/>
      <c r="I7" s="19"/>
      <c r="J7" s="13" t="s">
        <v>214</v>
      </c>
      <c r="K7" s="23" t="s">
        <v>147</v>
      </c>
      <c r="L7" s="8"/>
    </row>
    <row r="8" spans="1:17" ht="17.25" customHeight="1" x14ac:dyDescent="0.3">
      <c r="A8" s="220"/>
      <c r="B8" s="11" t="s">
        <v>129</v>
      </c>
      <c r="C8" s="12" t="s">
        <v>129</v>
      </c>
      <c r="D8" s="31" t="s">
        <v>355</v>
      </c>
      <c r="E8" s="21">
        <v>0.11</v>
      </c>
      <c r="F8" s="21">
        <v>0.11</v>
      </c>
      <c r="G8" s="51">
        <f t="shared" si="0"/>
        <v>0</v>
      </c>
      <c r="H8" s="19"/>
      <c r="I8" s="19"/>
      <c r="J8" s="13" t="s">
        <v>199</v>
      </c>
      <c r="K8" s="23" t="s">
        <v>180</v>
      </c>
      <c r="L8" s="8"/>
    </row>
    <row r="9" spans="1:17" ht="17.25" customHeight="1" x14ac:dyDescent="0.3">
      <c r="A9" s="220"/>
      <c r="B9" s="11" t="s">
        <v>129</v>
      </c>
      <c r="C9" s="12" t="s">
        <v>129</v>
      </c>
      <c r="D9" s="31" t="s">
        <v>248</v>
      </c>
      <c r="E9" s="21">
        <v>0.05</v>
      </c>
      <c r="F9" s="21">
        <v>0.03</v>
      </c>
      <c r="G9" s="51">
        <f t="shared" si="0"/>
        <v>2.0000000000000004E-2</v>
      </c>
      <c r="H9" s="19"/>
      <c r="I9" s="19"/>
      <c r="J9" s="13" t="s">
        <v>210</v>
      </c>
      <c r="K9" s="23" t="s">
        <v>134</v>
      </c>
      <c r="L9" s="8" t="s">
        <v>97</v>
      </c>
    </row>
    <row r="10" spans="1:17" ht="17.25" customHeight="1" x14ac:dyDescent="0.3">
      <c r="A10" s="220"/>
      <c r="B10" s="11" t="s">
        <v>129</v>
      </c>
      <c r="C10" s="12" t="s">
        <v>129</v>
      </c>
      <c r="D10" s="31" t="s">
        <v>367</v>
      </c>
      <c r="E10" s="21">
        <v>0.1</v>
      </c>
      <c r="F10" s="21">
        <v>0.1</v>
      </c>
      <c r="G10" s="51">
        <f t="shared" si="0"/>
        <v>0</v>
      </c>
      <c r="H10" s="19"/>
      <c r="I10" s="19"/>
      <c r="J10" s="13" t="s">
        <v>380</v>
      </c>
      <c r="K10" s="23" t="s">
        <v>156</v>
      </c>
      <c r="L10" s="8"/>
    </row>
    <row r="11" spans="1:17" ht="17.25" customHeight="1" x14ac:dyDescent="0.3">
      <c r="A11" s="220"/>
      <c r="B11" s="11" t="s">
        <v>129</v>
      </c>
      <c r="C11" s="12" t="s">
        <v>129</v>
      </c>
      <c r="D11" s="31" t="s">
        <v>316</v>
      </c>
      <c r="E11" s="21">
        <v>0.41</v>
      </c>
      <c r="F11" s="21">
        <v>0.41</v>
      </c>
      <c r="G11" s="51">
        <f t="shared" si="0"/>
        <v>0</v>
      </c>
      <c r="H11" s="19"/>
      <c r="I11" s="19"/>
      <c r="J11" s="13" t="s">
        <v>214</v>
      </c>
      <c r="K11" s="23" t="s">
        <v>147</v>
      </c>
      <c r="L11" s="8"/>
    </row>
    <row r="12" spans="1:17" ht="17.25" customHeight="1" x14ac:dyDescent="0.3">
      <c r="A12" s="220"/>
      <c r="B12" s="11" t="s">
        <v>129</v>
      </c>
      <c r="C12" s="12" t="s">
        <v>129</v>
      </c>
      <c r="D12" s="31" t="s">
        <v>328</v>
      </c>
      <c r="E12" s="21">
        <v>0.1</v>
      </c>
      <c r="F12" s="21">
        <v>0.1</v>
      </c>
      <c r="G12" s="51">
        <f t="shared" si="0"/>
        <v>0</v>
      </c>
      <c r="H12" s="19"/>
      <c r="I12" s="19"/>
      <c r="J12" s="13" t="s">
        <v>214</v>
      </c>
      <c r="K12" s="23" t="s">
        <v>147</v>
      </c>
      <c r="L12" s="8"/>
    </row>
    <row r="13" spans="1:17" ht="17.25" customHeight="1" x14ac:dyDescent="0.3">
      <c r="A13" s="220"/>
      <c r="B13" s="11" t="s">
        <v>129</v>
      </c>
      <c r="C13" s="12" t="s">
        <v>129</v>
      </c>
      <c r="D13" s="31" t="s">
        <v>350</v>
      </c>
      <c r="E13" s="21">
        <v>0.23</v>
      </c>
      <c r="F13" s="21">
        <v>0.23</v>
      </c>
      <c r="G13" s="51">
        <f t="shared" si="0"/>
        <v>0</v>
      </c>
      <c r="H13" s="19"/>
      <c r="I13" s="19"/>
      <c r="J13" s="13" t="s">
        <v>214</v>
      </c>
      <c r="K13" s="23" t="s">
        <v>147</v>
      </c>
      <c r="L13" s="8"/>
    </row>
    <row r="14" spans="1:17" ht="17.25" customHeight="1" x14ac:dyDescent="0.3">
      <c r="A14" s="220"/>
      <c r="B14" s="11" t="s">
        <v>129</v>
      </c>
      <c r="C14" s="12" t="s">
        <v>129</v>
      </c>
      <c r="D14" s="31" t="s">
        <v>175</v>
      </c>
      <c r="E14" s="21">
        <v>1.23</v>
      </c>
      <c r="F14" s="63">
        <v>1.2</v>
      </c>
      <c r="G14" s="51">
        <f t="shared" si="0"/>
        <v>3.0000000000000027E-2</v>
      </c>
      <c r="H14" s="19"/>
      <c r="I14" s="19"/>
      <c r="J14" s="13" t="s">
        <v>221</v>
      </c>
      <c r="K14" s="23" t="s">
        <v>161</v>
      </c>
      <c r="L14" s="8" t="s">
        <v>97</v>
      </c>
    </row>
    <row r="15" spans="1:17" ht="17.25" customHeight="1" x14ac:dyDescent="0.3">
      <c r="A15" s="220"/>
      <c r="B15" s="11" t="s">
        <v>129</v>
      </c>
      <c r="C15" s="12" t="s">
        <v>129</v>
      </c>
      <c r="D15" s="31" t="s">
        <v>344</v>
      </c>
      <c r="E15" s="21">
        <v>2.11</v>
      </c>
      <c r="F15" s="56">
        <v>2.0299999999999998</v>
      </c>
      <c r="G15" s="51">
        <f t="shared" si="0"/>
        <v>8.0000000000000071E-2</v>
      </c>
      <c r="H15" s="19"/>
      <c r="I15" s="19"/>
      <c r="J15" s="13" t="s">
        <v>201</v>
      </c>
      <c r="K15" s="23" t="s">
        <v>186</v>
      </c>
      <c r="L15" s="8"/>
    </row>
    <row r="16" spans="1:17" ht="17.25" customHeight="1" x14ac:dyDescent="0.3">
      <c r="A16" s="220"/>
      <c r="B16" s="11" t="s">
        <v>129</v>
      </c>
      <c r="C16" s="12" t="s">
        <v>129</v>
      </c>
      <c r="D16" s="31" t="s">
        <v>150</v>
      </c>
      <c r="E16" s="21">
        <v>0.14000000000000001</v>
      </c>
      <c r="F16" s="56">
        <v>0.12</v>
      </c>
      <c r="G16" s="51">
        <f t="shared" si="0"/>
        <v>2.0000000000000018E-2</v>
      </c>
      <c r="H16" s="19"/>
      <c r="I16" s="19"/>
      <c r="J16" s="13" t="s">
        <v>294</v>
      </c>
      <c r="K16" s="23" t="s">
        <v>125</v>
      </c>
      <c r="L16" s="8" t="s">
        <v>97</v>
      </c>
      <c r="M16" s="1" t="s">
        <v>52</v>
      </c>
    </row>
    <row r="17" spans="1:13" ht="17.25" customHeight="1" x14ac:dyDescent="0.3">
      <c r="A17" s="220"/>
      <c r="B17" s="11" t="s">
        <v>129</v>
      </c>
      <c r="C17" s="12" t="s">
        <v>129</v>
      </c>
      <c r="D17" s="31" t="s">
        <v>30</v>
      </c>
      <c r="E17" s="21">
        <v>0.1</v>
      </c>
      <c r="F17" s="56">
        <v>0.06</v>
      </c>
      <c r="G17" s="51">
        <f t="shared" si="0"/>
        <v>4.0000000000000008E-2</v>
      </c>
      <c r="H17" s="19"/>
      <c r="I17" s="19"/>
      <c r="J17" s="13" t="s">
        <v>282</v>
      </c>
      <c r="K17" s="23" t="s">
        <v>126</v>
      </c>
      <c r="L17" s="8" t="s">
        <v>70</v>
      </c>
    </row>
    <row r="18" spans="1:13" ht="17.25" customHeight="1" x14ac:dyDescent="0.3">
      <c r="A18" s="220"/>
      <c r="B18" s="11" t="s">
        <v>129</v>
      </c>
      <c r="C18" s="12" t="s">
        <v>129</v>
      </c>
      <c r="D18" s="31" t="s">
        <v>333</v>
      </c>
      <c r="E18" s="21">
        <v>0.2</v>
      </c>
      <c r="F18" s="21">
        <v>0.2</v>
      </c>
      <c r="G18" s="51">
        <f t="shared" si="0"/>
        <v>0</v>
      </c>
      <c r="H18" s="19"/>
      <c r="I18" s="19"/>
      <c r="J18" s="13" t="s">
        <v>294</v>
      </c>
      <c r="K18" s="23" t="s">
        <v>125</v>
      </c>
      <c r="L18" s="8"/>
      <c r="M18" s="1" t="s">
        <v>52</v>
      </c>
    </row>
    <row r="19" spans="1:13" ht="17.25" customHeight="1" x14ac:dyDescent="0.3">
      <c r="A19" s="220"/>
      <c r="B19" s="11" t="s">
        <v>129</v>
      </c>
      <c r="C19" s="12" t="s">
        <v>129</v>
      </c>
      <c r="D19" s="31" t="s">
        <v>128</v>
      </c>
      <c r="E19" s="21">
        <v>0.32</v>
      </c>
      <c r="F19" s="21">
        <v>0.32</v>
      </c>
      <c r="G19" s="51">
        <f t="shared" si="0"/>
        <v>0</v>
      </c>
      <c r="H19" s="19"/>
      <c r="I19" s="19"/>
      <c r="J19" s="13" t="s">
        <v>294</v>
      </c>
      <c r="K19" s="23" t="s">
        <v>125</v>
      </c>
      <c r="L19" s="8"/>
      <c r="M19" s="1" t="s">
        <v>52</v>
      </c>
    </row>
    <row r="20" spans="1:13" ht="17.25" customHeight="1" x14ac:dyDescent="0.3">
      <c r="A20" s="220"/>
      <c r="B20" s="11" t="s">
        <v>129</v>
      </c>
      <c r="C20" s="12" t="s">
        <v>129</v>
      </c>
      <c r="D20" s="31" t="s">
        <v>310</v>
      </c>
      <c r="E20" s="21">
        <v>0.3</v>
      </c>
      <c r="F20" s="56">
        <v>0.25</v>
      </c>
      <c r="G20" s="51">
        <f t="shared" si="0"/>
        <v>4.9999999999999989E-2</v>
      </c>
      <c r="H20" s="19"/>
      <c r="I20" s="19"/>
      <c r="J20" s="13" t="s">
        <v>282</v>
      </c>
      <c r="K20" s="23" t="s">
        <v>125</v>
      </c>
      <c r="L20" s="8" t="s">
        <v>97</v>
      </c>
      <c r="M20" s="1" t="s">
        <v>52</v>
      </c>
    </row>
    <row r="21" spans="1:13" ht="17.25" customHeight="1" x14ac:dyDescent="0.3">
      <c r="A21" s="220"/>
      <c r="B21" s="11" t="s">
        <v>129</v>
      </c>
      <c r="C21" s="12" t="s">
        <v>129</v>
      </c>
      <c r="D21" s="31" t="s">
        <v>115</v>
      </c>
      <c r="E21" s="21">
        <v>0.32</v>
      </c>
      <c r="F21" s="21">
        <v>0.31</v>
      </c>
      <c r="G21" s="51">
        <f t="shared" si="0"/>
        <v>1.0000000000000009E-2</v>
      </c>
      <c r="H21" s="19"/>
      <c r="I21" s="19"/>
      <c r="J21" s="13" t="s">
        <v>6</v>
      </c>
      <c r="K21" s="23" t="s">
        <v>177</v>
      </c>
      <c r="L21" s="8" t="s">
        <v>97</v>
      </c>
    </row>
    <row r="22" spans="1:13" ht="17.25" customHeight="1" x14ac:dyDescent="0.3">
      <c r="A22" s="220"/>
      <c r="B22" s="17" t="s">
        <v>129</v>
      </c>
      <c r="C22" s="12" t="s">
        <v>129</v>
      </c>
      <c r="D22" s="46" t="s">
        <v>135</v>
      </c>
      <c r="E22" s="26">
        <v>0.85</v>
      </c>
      <c r="F22" s="57">
        <v>0.69</v>
      </c>
      <c r="G22" s="51">
        <f t="shared" si="0"/>
        <v>0.16000000000000003</v>
      </c>
      <c r="H22" s="27"/>
      <c r="I22" s="27"/>
      <c r="J22" s="18" t="s">
        <v>281</v>
      </c>
      <c r="K22" s="28" t="s">
        <v>166</v>
      </c>
      <c r="L22" s="8" t="s">
        <v>97</v>
      </c>
      <c r="M22" s="64" t="s">
        <v>31</v>
      </c>
    </row>
    <row r="23" spans="1:13" ht="17.25" customHeight="1" x14ac:dyDescent="0.3">
      <c r="A23" s="220"/>
      <c r="B23" s="11" t="s">
        <v>129</v>
      </c>
      <c r="C23" s="12" t="s">
        <v>129</v>
      </c>
      <c r="D23" s="43" t="s">
        <v>28</v>
      </c>
      <c r="E23" s="21">
        <v>0.23</v>
      </c>
      <c r="F23" s="21">
        <v>0.23</v>
      </c>
      <c r="G23" s="51">
        <f t="shared" si="0"/>
        <v>0</v>
      </c>
      <c r="H23" s="19"/>
      <c r="I23" s="19"/>
      <c r="J23" s="13" t="s">
        <v>278</v>
      </c>
      <c r="K23" s="23" t="s">
        <v>176</v>
      </c>
      <c r="L23" s="8"/>
    </row>
    <row r="24" spans="1:13" ht="17.25" customHeight="1" x14ac:dyDescent="0.3">
      <c r="A24" s="220"/>
      <c r="B24" s="11" t="s">
        <v>129</v>
      </c>
      <c r="C24" s="12" t="s">
        <v>129</v>
      </c>
      <c r="D24" s="31" t="s">
        <v>335</v>
      </c>
      <c r="E24" s="21">
        <v>0.31</v>
      </c>
      <c r="F24" s="56">
        <v>0.22</v>
      </c>
      <c r="G24" s="51">
        <f t="shared" si="0"/>
        <v>0.09</v>
      </c>
      <c r="H24" s="19"/>
      <c r="I24" s="19"/>
      <c r="J24" s="13" t="s">
        <v>278</v>
      </c>
      <c r="K24" s="23" t="s">
        <v>176</v>
      </c>
      <c r="L24" s="8" t="s">
        <v>97</v>
      </c>
    </row>
    <row r="25" spans="1:13" ht="17.25" customHeight="1" x14ac:dyDescent="0.3">
      <c r="A25" s="220"/>
      <c r="B25" s="11" t="s">
        <v>129</v>
      </c>
      <c r="C25" s="12" t="s">
        <v>129</v>
      </c>
      <c r="D25" s="43" t="s">
        <v>364</v>
      </c>
      <c r="E25" s="21">
        <v>0.06</v>
      </c>
      <c r="F25" s="21">
        <v>0.06</v>
      </c>
      <c r="G25" s="51">
        <f t="shared" si="0"/>
        <v>0</v>
      </c>
      <c r="H25" s="19"/>
      <c r="I25" s="19"/>
      <c r="J25" s="13" t="s">
        <v>368</v>
      </c>
      <c r="K25" s="23" t="s">
        <v>122</v>
      </c>
      <c r="L25" s="8"/>
    </row>
    <row r="26" spans="1:13" ht="17.25" customHeight="1" x14ac:dyDescent="0.3">
      <c r="A26" s="220"/>
      <c r="B26" s="11" t="s">
        <v>129</v>
      </c>
      <c r="C26" s="12" t="s">
        <v>129</v>
      </c>
      <c r="D26" s="43" t="s">
        <v>123</v>
      </c>
      <c r="E26" s="21">
        <v>0.12</v>
      </c>
      <c r="F26" s="21">
        <v>0.12</v>
      </c>
      <c r="G26" s="51">
        <f t="shared" si="0"/>
        <v>0</v>
      </c>
      <c r="H26" s="19"/>
      <c r="I26" s="19"/>
      <c r="J26" s="13" t="s">
        <v>293</v>
      </c>
      <c r="K26" s="23" t="s">
        <v>136</v>
      </c>
      <c r="L26" s="8"/>
    </row>
    <row r="27" spans="1:13" ht="17.25" customHeight="1" x14ac:dyDescent="0.3">
      <c r="A27" s="220"/>
      <c r="B27" s="11" t="s">
        <v>129</v>
      </c>
      <c r="C27" s="12" t="s">
        <v>129</v>
      </c>
      <c r="D27" s="43" t="s">
        <v>354</v>
      </c>
      <c r="E27" s="21">
        <v>0.06</v>
      </c>
      <c r="F27" s="21">
        <v>0.06</v>
      </c>
      <c r="G27" s="51">
        <f t="shared" si="0"/>
        <v>0</v>
      </c>
      <c r="H27" s="19"/>
      <c r="I27" s="19"/>
      <c r="J27" s="13" t="s">
        <v>369</v>
      </c>
      <c r="K27" s="23" t="s">
        <v>75</v>
      </c>
      <c r="L27" s="8"/>
      <c r="M27" s="1" t="s">
        <v>52</v>
      </c>
    </row>
    <row r="28" spans="1:13" ht="17.25" customHeight="1" x14ac:dyDescent="0.3">
      <c r="A28" s="220"/>
      <c r="B28" s="11" t="s">
        <v>129</v>
      </c>
      <c r="C28" s="12" t="s">
        <v>129</v>
      </c>
      <c r="D28" s="43" t="s">
        <v>119</v>
      </c>
      <c r="E28" s="21">
        <v>0.05</v>
      </c>
      <c r="F28" s="21">
        <v>0.05</v>
      </c>
      <c r="G28" s="51">
        <f t="shared" si="0"/>
        <v>0</v>
      </c>
      <c r="H28" s="19"/>
      <c r="I28" s="19"/>
      <c r="J28" s="13" t="s">
        <v>16</v>
      </c>
      <c r="K28" s="23" t="s">
        <v>185</v>
      </c>
      <c r="L28" s="8"/>
    </row>
    <row r="29" spans="1:13" ht="17.25" customHeight="1" x14ac:dyDescent="0.3">
      <c r="A29" s="66"/>
      <c r="B29" s="223" t="s">
        <v>140</v>
      </c>
      <c r="C29" s="224"/>
      <c r="D29" s="25">
        <f>COUNTA(D6:D28)</f>
        <v>23</v>
      </c>
      <c r="E29" s="14">
        <f>SUM(E6:E28)</f>
        <v>9.5100000000000016</v>
      </c>
      <c r="F29" s="14">
        <f>SUM(F6:F28)</f>
        <v>8.6600000000000019</v>
      </c>
      <c r="G29" s="52">
        <f>SUM(G6:G28)</f>
        <v>0.85000000000000009</v>
      </c>
      <c r="H29" s="14">
        <f>SUM(H6:H28)</f>
        <v>0</v>
      </c>
      <c r="I29" s="14">
        <f>SUM(I6:I28)</f>
        <v>0</v>
      </c>
      <c r="J29" s="15"/>
      <c r="K29" s="15"/>
      <c r="L29" s="9"/>
    </row>
    <row r="30" spans="1:13" ht="17.25" customHeight="1" x14ac:dyDescent="0.3">
      <c r="A30" s="220"/>
      <c r="B30" s="11" t="s">
        <v>129</v>
      </c>
      <c r="C30" s="12" t="s">
        <v>129</v>
      </c>
      <c r="D30" s="31" t="s">
        <v>124</v>
      </c>
      <c r="E30" s="21">
        <v>1.18</v>
      </c>
      <c r="F30" s="63">
        <v>1.1000000000000001</v>
      </c>
      <c r="G30" s="51">
        <f t="shared" ref="G30:G31" si="1">E30-F30</f>
        <v>7.9999999999999849E-2</v>
      </c>
      <c r="H30" s="19"/>
      <c r="I30" s="19"/>
      <c r="J30" s="13" t="s">
        <v>215</v>
      </c>
      <c r="K30" s="23" t="s">
        <v>120</v>
      </c>
      <c r="L30" s="8" t="s">
        <v>97</v>
      </c>
      <c r="M30" s="1" t="s">
        <v>52</v>
      </c>
    </row>
    <row r="31" spans="1:13" ht="17.25" customHeight="1" x14ac:dyDescent="0.3">
      <c r="A31" s="220"/>
      <c r="B31" s="11" t="s">
        <v>129</v>
      </c>
      <c r="C31" s="12" t="s">
        <v>129</v>
      </c>
      <c r="D31" s="43" t="s">
        <v>153</v>
      </c>
      <c r="E31" s="21">
        <v>0.8</v>
      </c>
      <c r="F31" s="63">
        <v>0.3</v>
      </c>
      <c r="G31" s="51">
        <f t="shared" si="1"/>
        <v>0.5</v>
      </c>
      <c r="H31" s="19"/>
      <c r="I31" s="19"/>
      <c r="J31" s="13" t="s">
        <v>279</v>
      </c>
      <c r="K31" s="23" t="s">
        <v>120</v>
      </c>
      <c r="L31" s="8" t="s">
        <v>233</v>
      </c>
      <c r="M31" s="1" t="s">
        <v>52</v>
      </c>
    </row>
    <row r="32" spans="1:13" ht="17.25" customHeight="1" x14ac:dyDescent="0.3">
      <c r="A32" s="221"/>
      <c r="B32" s="223" t="s">
        <v>140</v>
      </c>
      <c r="C32" s="224"/>
      <c r="D32" s="25">
        <f>COUNTA(D30:D31)</f>
        <v>2</v>
      </c>
      <c r="E32" s="14">
        <f>SUM(E30:E31)</f>
        <v>1.98</v>
      </c>
      <c r="F32" s="14">
        <f>SUM(F30:F31)</f>
        <v>1.4000000000000001</v>
      </c>
      <c r="G32" s="52">
        <f>SUM(G30:G31)</f>
        <v>0.57999999999999985</v>
      </c>
      <c r="H32" s="14">
        <f>SUM(H30:H31)</f>
        <v>0</v>
      </c>
      <c r="I32" s="14">
        <f>SUM(I30:I31)</f>
        <v>0</v>
      </c>
      <c r="J32" s="15"/>
      <c r="K32" s="15"/>
      <c r="L32" s="9"/>
    </row>
    <row r="33" spans="1:13" ht="17.25" customHeight="1" x14ac:dyDescent="0.3">
      <c r="A33" s="219" t="s">
        <v>287</v>
      </c>
      <c r="B33" s="11" t="s">
        <v>129</v>
      </c>
      <c r="C33" s="12" t="s">
        <v>129</v>
      </c>
      <c r="D33" s="43" t="s">
        <v>44</v>
      </c>
      <c r="E33" s="21">
        <v>0.63</v>
      </c>
      <c r="F33" s="56">
        <v>0.54</v>
      </c>
      <c r="G33" s="51">
        <f t="shared" ref="G33:G54" si="2">E33-F33</f>
        <v>8.9999999999999969E-2</v>
      </c>
      <c r="H33" s="19"/>
      <c r="I33" s="19"/>
      <c r="J33" s="13" t="s">
        <v>375</v>
      </c>
      <c r="K33" s="23" t="s">
        <v>138</v>
      </c>
      <c r="L33" s="8" t="s">
        <v>98</v>
      </c>
    </row>
    <row r="34" spans="1:13" ht="17.25" customHeight="1" x14ac:dyDescent="0.3">
      <c r="A34" s="220"/>
      <c r="B34" s="11" t="s">
        <v>129</v>
      </c>
      <c r="C34" s="12" t="s">
        <v>129</v>
      </c>
      <c r="D34" s="43" t="s">
        <v>227</v>
      </c>
      <c r="E34" s="21">
        <v>0.17</v>
      </c>
      <c r="F34" s="21">
        <v>0.17</v>
      </c>
      <c r="G34" s="51">
        <f t="shared" si="2"/>
        <v>0</v>
      </c>
      <c r="H34" s="19"/>
      <c r="I34" s="19"/>
      <c r="J34" s="13" t="s">
        <v>375</v>
      </c>
      <c r="K34" s="23" t="s">
        <v>138</v>
      </c>
      <c r="L34" s="8"/>
    </row>
    <row r="35" spans="1:13" ht="17.25" customHeight="1" x14ac:dyDescent="0.3">
      <c r="A35" s="220"/>
      <c r="B35" s="11" t="s">
        <v>129</v>
      </c>
      <c r="C35" s="12" t="s">
        <v>129</v>
      </c>
      <c r="D35" s="43" t="s">
        <v>230</v>
      </c>
      <c r="E35" s="21">
        <v>1.36</v>
      </c>
      <c r="F35" s="21">
        <v>1.35</v>
      </c>
      <c r="G35" s="51">
        <f t="shared" si="2"/>
        <v>1.0000000000000009E-2</v>
      </c>
      <c r="H35" s="19"/>
      <c r="I35" s="19"/>
      <c r="J35" s="13" t="s">
        <v>279</v>
      </c>
      <c r="K35" s="23" t="s">
        <v>120</v>
      </c>
      <c r="L35" s="8" t="s">
        <v>81</v>
      </c>
      <c r="M35" s="1" t="s">
        <v>52</v>
      </c>
    </row>
    <row r="36" spans="1:13" ht="17.25" customHeight="1" x14ac:dyDescent="0.3">
      <c r="A36" s="220"/>
      <c r="B36" s="11" t="s">
        <v>129</v>
      </c>
      <c r="C36" s="12" t="s">
        <v>129</v>
      </c>
      <c r="D36" s="43" t="s">
        <v>301</v>
      </c>
      <c r="E36" s="21">
        <v>0.73</v>
      </c>
      <c r="F36" s="21">
        <v>0.73</v>
      </c>
      <c r="G36" s="51">
        <f t="shared" si="2"/>
        <v>0</v>
      </c>
      <c r="H36" s="19"/>
      <c r="I36" s="19"/>
      <c r="J36" s="13" t="s">
        <v>279</v>
      </c>
      <c r="K36" s="24" t="s">
        <v>120</v>
      </c>
      <c r="L36" s="8"/>
      <c r="M36" s="1" t="s">
        <v>52</v>
      </c>
    </row>
    <row r="37" spans="1:13" ht="17.25" customHeight="1" x14ac:dyDescent="0.3">
      <c r="A37" s="220"/>
      <c r="B37" s="11" t="s">
        <v>129</v>
      </c>
      <c r="C37" s="12" t="s">
        <v>129</v>
      </c>
      <c r="D37" s="43" t="s">
        <v>242</v>
      </c>
      <c r="E37" s="21">
        <v>1.82</v>
      </c>
      <c r="F37" s="63">
        <v>1.8</v>
      </c>
      <c r="G37" s="51">
        <f t="shared" si="2"/>
        <v>2.0000000000000018E-2</v>
      </c>
      <c r="H37" s="19"/>
      <c r="I37" s="19"/>
      <c r="J37" s="13"/>
      <c r="K37" s="23" t="s">
        <v>365</v>
      </c>
      <c r="L37" s="8" t="s">
        <v>97</v>
      </c>
    </row>
    <row r="38" spans="1:13" ht="17.25" customHeight="1" x14ac:dyDescent="0.3">
      <c r="A38" s="220"/>
      <c r="B38" s="11" t="s">
        <v>129</v>
      </c>
      <c r="C38" s="12" t="s">
        <v>129</v>
      </c>
      <c r="D38" s="43" t="s">
        <v>117</v>
      </c>
      <c r="E38" s="21">
        <v>0.57999999999999996</v>
      </c>
      <c r="F38" s="21">
        <v>0.57999999999999996</v>
      </c>
      <c r="G38" s="51">
        <f t="shared" si="2"/>
        <v>0</v>
      </c>
      <c r="H38" s="19"/>
      <c r="I38" s="19"/>
      <c r="J38" s="13" t="s">
        <v>25</v>
      </c>
      <c r="K38" s="23" t="s">
        <v>89</v>
      </c>
      <c r="L38" s="8"/>
      <c r="M38" s="1" t="s">
        <v>52</v>
      </c>
    </row>
    <row r="39" spans="1:13" ht="17.25" customHeight="1" x14ac:dyDescent="0.3">
      <c r="A39" s="220"/>
      <c r="B39" s="11" t="s">
        <v>129</v>
      </c>
      <c r="C39" s="12" t="s">
        <v>129</v>
      </c>
      <c r="D39" s="43" t="s">
        <v>302</v>
      </c>
      <c r="E39" s="21">
        <v>1.96</v>
      </c>
      <c r="F39" s="21">
        <v>1.96</v>
      </c>
      <c r="G39" s="51">
        <f t="shared" si="2"/>
        <v>0</v>
      </c>
      <c r="H39" s="19"/>
      <c r="I39" s="19"/>
      <c r="J39" s="13" t="s">
        <v>25</v>
      </c>
      <c r="K39" s="23" t="s">
        <v>89</v>
      </c>
      <c r="L39" s="8"/>
      <c r="M39" s="1" t="s">
        <v>52</v>
      </c>
    </row>
    <row r="40" spans="1:13" ht="17.25" customHeight="1" x14ac:dyDescent="0.3">
      <c r="A40" s="220"/>
      <c r="B40" s="11" t="s">
        <v>129</v>
      </c>
      <c r="C40" s="12" t="s">
        <v>129</v>
      </c>
      <c r="D40" s="43" t="s">
        <v>32</v>
      </c>
      <c r="E40" s="21">
        <v>0.11</v>
      </c>
      <c r="F40" s="21">
        <v>0.11</v>
      </c>
      <c r="G40" s="51">
        <f t="shared" si="2"/>
        <v>0</v>
      </c>
      <c r="H40" s="19"/>
      <c r="I40" s="19"/>
      <c r="J40" s="13"/>
      <c r="K40" s="23" t="s">
        <v>73</v>
      </c>
      <c r="L40" s="8"/>
    </row>
    <row r="41" spans="1:13" ht="17.25" customHeight="1" x14ac:dyDescent="0.3">
      <c r="A41" s="220"/>
      <c r="B41" s="11" t="s">
        <v>129</v>
      </c>
      <c r="C41" s="12" t="s">
        <v>129</v>
      </c>
      <c r="D41" s="43" t="s">
        <v>327</v>
      </c>
      <c r="E41" s="21">
        <v>0.02</v>
      </c>
      <c r="F41" s="21">
        <v>0.02</v>
      </c>
      <c r="G41" s="51">
        <f t="shared" si="2"/>
        <v>0</v>
      </c>
      <c r="H41" s="19"/>
      <c r="I41" s="19"/>
      <c r="J41" s="13"/>
      <c r="K41" s="23" t="s">
        <v>174</v>
      </c>
      <c r="L41" s="8"/>
    </row>
    <row r="42" spans="1:13" ht="17.25" customHeight="1" x14ac:dyDescent="0.3">
      <c r="A42" s="220"/>
      <c r="B42" s="11" t="s">
        <v>129</v>
      </c>
      <c r="C42" s="12" t="s">
        <v>129</v>
      </c>
      <c r="D42" s="43" t="s">
        <v>362</v>
      </c>
      <c r="E42" s="21">
        <v>1.17</v>
      </c>
      <c r="F42" s="56">
        <v>1.1200000000000001</v>
      </c>
      <c r="G42" s="51">
        <f t="shared" si="2"/>
        <v>4.9999999999999822E-2</v>
      </c>
      <c r="H42" s="19"/>
      <c r="I42" s="19"/>
      <c r="J42" s="13" t="s">
        <v>8</v>
      </c>
      <c r="K42" s="23" t="s">
        <v>148</v>
      </c>
      <c r="L42" s="8" t="s">
        <v>97</v>
      </c>
    </row>
    <row r="43" spans="1:13" ht="17.25" customHeight="1" x14ac:dyDescent="0.3">
      <c r="A43" s="220"/>
      <c r="B43" s="11" t="s">
        <v>129</v>
      </c>
      <c r="C43" s="12" t="s">
        <v>129</v>
      </c>
      <c r="D43" s="43" t="s">
        <v>88</v>
      </c>
      <c r="E43" s="21">
        <v>0.86</v>
      </c>
      <c r="F43" s="21">
        <v>0.86</v>
      </c>
      <c r="G43" s="51">
        <f t="shared" si="2"/>
        <v>0</v>
      </c>
      <c r="H43" s="19"/>
      <c r="I43" s="19"/>
      <c r="J43" s="13" t="s">
        <v>14</v>
      </c>
      <c r="K43" s="23" t="s">
        <v>164</v>
      </c>
      <c r="L43" s="8"/>
    </row>
    <row r="44" spans="1:13" ht="17.25" customHeight="1" x14ac:dyDescent="0.3">
      <c r="A44" s="220"/>
      <c r="B44" s="11" t="s">
        <v>129</v>
      </c>
      <c r="C44" s="12" t="s">
        <v>129</v>
      </c>
      <c r="D44" s="31" t="s">
        <v>152</v>
      </c>
      <c r="E44" s="21">
        <v>1.95</v>
      </c>
      <c r="F44" s="56">
        <v>1.84</v>
      </c>
      <c r="G44" s="51">
        <f t="shared" si="2"/>
        <v>0.10999999999999988</v>
      </c>
      <c r="H44" s="19"/>
      <c r="I44" s="19"/>
      <c r="J44" s="13" t="s">
        <v>207</v>
      </c>
      <c r="K44" s="23" t="s">
        <v>169</v>
      </c>
      <c r="L44" s="8" t="s">
        <v>98</v>
      </c>
    </row>
    <row r="45" spans="1:13" ht="17.25" customHeight="1" x14ac:dyDescent="0.3">
      <c r="A45" s="220"/>
      <c r="B45" s="11" t="s">
        <v>129</v>
      </c>
      <c r="C45" s="12" t="s">
        <v>129</v>
      </c>
      <c r="D45" s="31" t="s">
        <v>352</v>
      </c>
      <c r="E45" s="21">
        <v>0.19</v>
      </c>
      <c r="F45" s="56">
        <v>0.18</v>
      </c>
      <c r="G45" s="51">
        <f t="shared" si="2"/>
        <v>1.0000000000000009E-2</v>
      </c>
      <c r="H45" s="19"/>
      <c r="I45" s="19"/>
      <c r="J45" s="13" t="s">
        <v>9</v>
      </c>
      <c r="K45" s="23" t="s">
        <v>183</v>
      </c>
      <c r="L45" s="8" t="s">
        <v>97</v>
      </c>
    </row>
    <row r="46" spans="1:13" ht="17.25" customHeight="1" x14ac:dyDescent="0.3">
      <c r="A46" s="220"/>
      <c r="B46" s="11" t="s">
        <v>129</v>
      </c>
      <c r="C46" s="12" t="s">
        <v>129</v>
      </c>
      <c r="D46" s="43" t="s">
        <v>153</v>
      </c>
      <c r="E46" s="21">
        <v>0.8</v>
      </c>
      <c r="F46" s="56">
        <v>0.42</v>
      </c>
      <c r="G46" s="51">
        <f t="shared" si="2"/>
        <v>0.38000000000000006</v>
      </c>
      <c r="H46" s="19"/>
      <c r="I46" s="19"/>
      <c r="J46" s="13" t="s">
        <v>279</v>
      </c>
      <c r="K46" s="23" t="s">
        <v>120</v>
      </c>
      <c r="L46" s="8" t="s">
        <v>38</v>
      </c>
    </row>
    <row r="47" spans="1:13" ht="17.25" customHeight="1" x14ac:dyDescent="0.3">
      <c r="A47" s="220"/>
      <c r="B47" s="11" t="s">
        <v>129</v>
      </c>
      <c r="C47" s="12" t="s">
        <v>129</v>
      </c>
      <c r="D47" s="43" t="s">
        <v>87</v>
      </c>
      <c r="E47" s="21">
        <v>0.56999999999999995</v>
      </c>
      <c r="F47" s="21">
        <v>0.56999999999999995</v>
      </c>
      <c r="G47" s="51">
        <f t="shared" si="2"/>
        <v>0</v>
      </c>
      <c r="H47" s="19"/>
      <c r="I47" s="19"/>
      <c r="J47" s="13" t="s">
        <v>273</v>
      </c>
      <c r="K47" s="23" t="s">
        <v>163</v>
      </c>
      <c r="L47" s="8"/>
    </row>
    <row r="48" spans="1:13" ht="17.25" customHeight="1" x14ac:dyDescent="0.3">
      <c r="A48" s="220"/>
      <c r="B48" s="11" t="s">
        <v>129</v>
      </c>
      <c r="C48" s="12" t="s">
        <v>129</v>
      </c>
      <c r="D48" s="43" t="s">
        <v>225</v>
      </c>
      <c r="E48" s="21">
        <v>0.9</v>
      </c>
      <c r="F48" s="56">
        <v>0.78</v>
      </c>
      <c r="G48" s="51">
        <f t="shared" si="2"/>
        <v>0.12</v>
      </c>
      <c r="H48" s="19"/>
      <c r="I48" s="19"/>
      <c r="J48" s="13" t="s">
        <v>286</v>
      </c>
      <c r="K48" s="23" t="s">
        <v>132</v>
      </c>
      <c r="L48" s="8" t="s">
        <v>97</v>
      </c>
    </row>
    <row r="49" spans="1:13" ht="17.25" customHeight="1" x14ac:dyDescent="0.3">
      <c r="A49" s="220"/>
      <c r="B49" s="11" t="s">
        <v>129</v>
      </c>
      <c r="C49" s="12" t="s">
        <v>129</v>
      </c>
      <c r="D49" s="43" t="s">
        <v>244</v>
      </c>
      <c r="E49" s="21">
        <v>7.0000000000000007E-2</v>
      </c>
      <c r="F49" s="21">
        <v>7.0000000000000007E-2</v>
      </c>
      <c r="G49" s="51">
        <f t="shared" si="2"/>
        <v>0</v>
      </c>
      <c r="H49" s="19"/>
      <c r="I49" s="19"/>
      <c r="J49" s="13" t="s">
        <v>272</v>
      </c>
      <c r="K49" s="23" t="s">
        <v>170</v>
      </c>
      <c r="L49" s="8"/>
    </row>
    <row r="50" spans="1:13" ht="17.25" customHeight="1" x14ac:dyDescent="0.3">
      <c r="A50" s="221"/>
      <c r="B50" s="11" t="s">
        <v>129</v>
      </c>
      <c r="C50" s="12" t="s">
        <v>129</v>
      </c>
      <c r="D50" s="43" t="s">
        <v>325</v>
      </c>
      <c r="E50" s="21">
        <v>0.3</v>
      </c>
      <c r="F50" s="21">
        <v>0.3</v>
      </c>
      <c r="G50" s="51">
        <f t="shared" si="2"/>
        <v>0</v>
      </c>
      <c r="H50" s="19"/>
      <c r="I50" s="19"/>
      <c r="J50" s="13" t="s">
        <v>279</v>
      </c>
      <c r="K50" s="23" t="s">
        <v>94</v>
      </c>
      <c r="L50" s="8"/>
      <c r="M50" s="1" t="s">
        <v>52</v>
      </c>
    </row>
    <row r="51" spans="1:13" ht="17.25" customHeight="1" x14ac:dyDescent="0.3">
      <c r="A51" s="219" t="str">
        <f>A33</f>
        <v>학교학교1-0-3</v>
      </c>
      <c r="B51" s="11" t="s">
        <v>129</v>
      </c>
      <c r="C51" s="12" t="s">
        <v>129</v>
      </c>
      <c r="D51" s="43" t="s">
        <v>239</v>
      </c>
      <c r="E51" s="21">
        <v>1.95</v>
      </c>
      <c r="F51" s="21">
        <v>1.95</v>
      </c>
      <c r="G51" s="51">
        <f t="shared" si="2"/>
        <v>0</v>
      </c>
      <c r="H51" s="19"/>
      <c r="I51" s="19"/>
      <c r="J51" s="13" t="s">
        <v>11</v>
      </c>
      <c r="K51" s="23" t="s">
        <v>65</v>
      </c>
      <c r="L51" s="8"/>
      <c r="M51" s="1" t="s">
        <v>52</v>
      </c>
    </row>
    <row r="52" spans="1:13" ht="17.25" customHeight="1" x14ac:dyDescent="0.3">
      <c r="A52" s="220"/>
      <c r="B52" s="11" t="s">
        <v>129</v>
      </c>
      <c r="C52" s="12" t="s">
        <v>129</v>
      </c>
      <c r="D52" s="43" t="s">
        <v>338</v>
      </c>
      <c r="E52" s="21">
        <v>0.26</v>
      </c>
      <c r="F52" s="56">
        <v>0.17</v>
      </c>
      <c r="G52" s="51">
        <f t="shared" si="2"/>
        <v>0.09</v>
      </c>
      <c r="H52" s="19"/>
      <c r="I52" s="19"/>
      <c r="J52" s="13" t="s">
        <v>378</v>
      </c>
      <c r="K52" s="23" t="s">
        <v>209</v>
      </c>
      <c r="L52" s="8" t="s">
        <v>81</v>
      </c>
    </row>
    <row r="53" spans="1:13" ht="17.25" customHeight="1" x14ac:dyDescent="0.3">
      <c r="A53" s="220"/>
      <c r="B53" s="11" t="s">
        <v>129</v>
      </c>
      <c r="C53" s="12" t="s">
        <v>129</v>
      </c>
      <c r="D53" s="43" t="s">
        <v>29</v>
      </c>
      <c r="E53" s="21">
        <v>0.54</v>
      </c>
      <c r="F53" s="56">
        <v>0.47</v>
      </c>
      <c r="G53" s="51">
        <f t="shared" si="2"/>
        <v>7.0000000000000062E-2</v>
      </c>
      <c r="H53" s="19"/>
      <c r="I53" s="19"/>
      <c r="J53" s="13" t="s">
        <v>205</v>
      </c>
      <c r="K53" s="23" t="s">
        <v>277</v>
      </c>
      <c r="L53" s="8" t="s">
        <v>97</v>
      </c>
    </row>
    <row r="54" spans="1:13" ht="17.25" customHeight="1" x14ac:dyDescent="0.3">
      <c r="A54" s="220"/>
      <c r="B54" s="11" t="s">
        <v>129</v>
      </c>
      <c r="C54" s="12" t="s">
        <v>129</v>
      </c>
      <c r="D54" s="43" t="s">
        <v>332</v>
      </c>
      <c r="E54" s="21">
        <v>1.46</v>
      </c>
      <c r="F54" s="56">
        <v>0.99</v>
      </c>
      <c r="G54" s="51">
        <f t="shared" si="2"/>
        <v>0.47</v>
      </c>
      <c r="H54" s="19"/>
      <c r="I54" s="16"/>
      <c r="J54" s="13" t="s">
        <v>208</v>
      </c>
      <c r="K54" s="23" t="s">
        <v>200</v>
      </c>
      <c r="L54" s="8" t="s">
        <v>97</v>
      </c>
    </row>
    <row r="55" spans="1:13" ht="17.25" customHeight="1" x14ac:dyDescent="0.3">
      <c r="A55" s="221"/>
      <c r="B55" s="223" t="s">
        <v>140</v>
      </c>
      <c r="C55" s="224"/>
      <c r="D55" s="25">
        <f>COUNTA(D34:D54)</f>
        <v>21</v>
      </c>
      <c r="E55" s="14">
        <f>SUM(E33:E54)</f>
        <v>18.400000000000002</v>
      </c>
      <c r="F55" s="14">
        <f>SUM(F33:F54)</f>
        <v>16.979999999999997</v>
      </c>
      <c r="G55" s="52">
        <f>SUM(G33:G54)</f>
        <v>1.4199999999999997</v>
      </c>
      <c r="H55" s="14">
        <f>SUM(H33:H54)</f>
        <v>0</v>
      </c>
      <c r="I55" s="14">
        <f>SUM(I33:I54)</f>
        <v>0</v>
      </c>
      <c r="J55" s="15"/>
      <c r="K55" s="15"/>
      <c r="L55" s="9"/>
    </row>
    <row r="56" spans="1:13" ht="17.25" customHeight="1" x14ac:dyDescent="0.3">
      <c r="A56" s="219" t="s">
        <v>204</v>
      </c>
      <c r="B56" s="29" t="s">
        <v>76</v>
      </c>
      <c r="C56" s="12" t="s">
        <v>121</v>
      </c>
      <c r="D56" s="40" t="s">
        <v>189</v>
      </c>
      <c r="E56" s="26">
        <v>1.02</v>
      </c>
      <c r="F56" s="58">
        <v>0.95</v>
      </c>
      <c r="G56" s="51">
        <f t="shared" ref="G56:G87" si="3">E56-F56</f>
        <v>7.0000000000000062E-2</v>
      </c>
      <c r="H56" s="39"/>
      <c r="I56" s="39"/>
      <c r="J56" s="40" t="s">
        <v>370</v>
      </c>
      <c r="K56" s="41" t="s">
        <v>93</v>
      </c>
      <c r="L56" s="33" t="s">
        <v>97</v>
      </c>
      <c r="M56" s="64" t="s">
        <v>31</v>
      </c>
    </row>
    <row r="57" spans="1:13" ht="17.25" customHeight="1" x14ac:dyDescent="0.3">
      <c r="A57" s="220"/>
      <c r="B57" s="29" t="s">
        <v>76</v>
      </c>
      <c r="C57" s="12" t="s">
        <v>121</v>
      </c>
      <c r="D57" s="40" t="s">
        <v>37</v>
      </c>
      <c r="E57" s="26">
        <v>0.34</v>
      </c>
      <c r="F57" s="58">
        <v>0.34</v>
      </c>
      <c r="G57" s="51">
        <f t="shared" si="3"/>
        <v>0</v>
      </c>
      <c r="H57" s="39"/>
      <c r="I57" s="39"/>
      <c r="J57" s="40" t="s">
        <v>371</v>
      </c>
      <c r="K57" s="41" t="s">
        <v>130</v>
      </c>
      <c r="L57" s="33"/>
    </row>
    <row r="58" spans="1:13" ht="17.25" customHeight="1" x14ac:dyDescent="0.3">
      <c r="A58" s="220"/>
      <c r="B58" s="29" t="s">
        <v>76</v>
      </c>
      <c r="C58" s="12" t="s">
        <v>121</v>
      </c>
      <c r="D58" s="40" t="s">
        <v>178</v>
      </c>
      <c r="E58" s="26">
        <v>1.57</v>
      </c>
      <c r="F58" s="58">
        <v>1.42</v>
      </c>
      <c r="G58" s="51">
        <f t="shared" si="3"/>
        <v>0.15000000000000013</v>
      </c>
      <c r="H58" s="39"/>
      <c r="I58" s="39"/>
      <c r="J58" s="40" t="s">
        <v>15</v>
      </c>
      <c r="K58" s="41" t="s">
        <v>64</v>
      </c>
      <c r="L58" s="33" t="s">
        <v>97</v>
      </c>
    </row>
    <row r="59" spans="1:13" ht="17.25" customHeight="1" x14ac:dyDescent="0.3">
      <c r="A59" s="220"/>
      <c r="B59" s="29" t="s">
        <v>76</v>
      </c>
      <c r="C59" s="12" t="s">
        <v>121</v>
      </c>
      <c r="D59" s="40" t="s">
        <v>300</v>
      </c>
      <c r="E59" s="26">
        <v>1.07</v>
      </c>
      <c r="F59" s="58">
        <v>0.95</v>
      </c>
      <c r="G59" s="51">
        <f t="shared" si="3"/>
        <v>0.12000000000000011</v>
      </c>
      <c r="H59" s="39"/>
      <c r="I59" s="39"/>
      <c r="J59" s="40" t="s">
        <v>17</v>
      </c>
      <c r="K59" s="41" t="s">
        <v>155</v>
      </c>
      <c r="L59" s="33" t="s">
        <v>315</v>
      </c>
    </row>
    <row r="60" spans="1:13" ht="17.25" customHeight="1" x14ac:dyDescent="0.3">
      <c r="A60" s="220"/>
      <c r="B60" s="29" t="s">
        <v>76</v>
      </c>
      <c r="C60" s="12" t="s">
        <v>121</v>
      </c>
      <c r="D60" s="40" t="s">
        <v>144</v>
      </c>
      <c r="E60" s="26">
        <v>1.39</v>
      </c>
      <c r="F60" s="58">
        <v>1.22</v>
      </c>
      <c r="G60" s="51">
        <f t="shared" si="3"/>
        <v>0.16999999999999993</v>
      </c>
      <c r="H60" s="39"/>
      <c r="I60" s="39"/>
      <c r="J60" s="40" t="s">
        <v>206</v>
      </c>
      <c r="K60" s="41" t="s">
        <v>101</v>
      </c>
      <c r="L60" s="33" t="s">
        <v>97</v>
      </c>
    </row>
    <row r="61" spans="1:13" ht="17.25" customHeight="1" x14ac:dyDescent="0.3">
      <c r="A61" s="220"/>
      <c r="B61" s="29" t="s">
        <v>76</v>
      </c>
      <c r="C61" s="12" t="s">
        <v>121</v>
      </c>
      <c r="D61" s="44" t="s">
        <v>53</v>
      </c>
      <c r="E61" s="26">
        <v>2.41</v>
      </c>
      <c r="F61" s="58">
        <v>2.34</v>
      </c>
      <c r="G61" s="51">
        <f t="shared" si="3"/>
        <v>7.0000000000000284E-2</v>
      </c>
      <c r="H61" s="39"/>
      <c r="I61" s="39"/>
      <c r="J61" s="40" t="s">
        <v>289</v>
      </c>
      <c r="K61" s="41" t="s">
        <v>203</v>
      </c>
      <c r="L61" s="33" t="s">
        <v>97</v>
      </c>
    </row>
    <row r="62" spans="1:13" ht="17.25" customHeight="1" x14ac:dyDescent="0.3">
      <c r="A62" s="220"/>
      <c r="B62" s="29" t="s">
        <v>76</v>
      </c>
      <c r="C62" s="12" t="s">
        <v>121</v>
      </c>
      <c r="D62" s="44" t="s">
        <v>162</v>
      </c>
      <c r="E62" s="26">
        <v>2.4300000000000002</v>
      </c>
      <c r="F62" s="58">
        <v>2.35</v>
      </c>
      <c r="G62" s="51">
        <f t="shared" si="3"/>
        <v>8.0000000000000071E-2</v>
      </c>
      <c r="H62" s="39"/>
      <c r="I62" s="39"/>
      <c r="J62" s="40" t="s">
        <v>395</v>
      </c>
      <c r="K62" s="41" t="s">
        <v>181</v>
      </c>
      <c r="L62" s="33" t="s">
        <v>97</v>
      </c>
    </row>
    <row r="63" spans="1:13" ht="17.25" customHeight="1" x14ac:dyDescent="0.3">
      <c r="A63" s="220"/>
      <c r="B63" s="29" t="s">
        <v>76</v>
      </c>
      <c r="C63" s="12" t="s">
        <v>121</v>
      </c>
      <c r="D63" s="43" t="s">
        <v>41</v>
      </c>
      <c r="E63" s="21">
        <v>0.61</v>
      </c>
      <c r="F63" s="59">
        <v>0.61</v>
      </c>
      <c r="G63" s="51">
        <f t="shared" si="3"/>
        <v>0</v>
      </c>
      <c r="H63" s="30"/>
      <c r="I63" s="30"/>
      <c r="J63" s="31" t="s">
        <v>292</v>
      </c>
      <c r="K63" s="32" t="s">
        <v>220</v>
      </c>
      <c r="L63" s="33"/>
    </row>
    <row r="64" spans="1:13" ht="17.25" customHeight="1" x14ac:dyDescent="0.3">
      <c r="A64" s="220"/>
      <c r="B64" s="29" t="s">
        <v>76</v>
      </c>
      <c r="C64" s="12" t="s">
        <v>121</v>
      </c>
      <c r="D64" s="43" t="s">
        <v>329</v>
      </c>
      <c r="E64" s="21">
        <v>1.04</v>
      </c>
      <c r="F64" s="59">
        <v>1.04</v>
      </c>
      <c r="G64" s="51">
        <f t="shared" si="3"/>
        <v>0</v>
      </c>
      <c r="H64" s="30"/>
      <c r="I64" s="30"/>
      <c r="J64" s="31" t="s">
        <v>291</v>
      </c>
      <c r="K64" s="32" t="s">
        <v>218</v>
      </c>
      <c r="L64" s="33"/>
    </row>
    <row r="65" spans="1:13" ht="17.25" customHeight="1" x14ac:dyDescent="0.3">
      <c r="A65" s="220"/>
      <c r="B65" s="29" t="s">
        <v>76</v>
      </c>
      <c r="C65" s="12" t="s">
        <v>121</v>
      </c>
      <c r="D65" s="44" t="s">
        <v>171</v>
      </c>
      <c r="E65" s="26">
        <v>0.69</v>
      </c>
      <c r="F65" s="58">
        <v>0.69</v>
      </c>
      <c r="G65" s="51">
        <f t="shared" si="3"/>
        <v>0</v>
      </c>
      <c r="H65" s="39"/>
      <c r="I65" s="39"/>
      <c r="J65" s="40" t="s">
        <v>0</v>
      </c>
      <c r="K65" s="41" t="s">
        <v>146</v>
      </c>
      <c r="L65" s="33"/>
    </row>
    <row r="66" spans="1:13" ht="17.25" customHeight="1" x14ac:dyDescent="0.3">
      <c r="A66" s="220"/>
      <c r="B66" s="29" t="s">
        <v>76</v>
      </c>
      <c r="C66" s="12" t="s">
        <v>121</v>
      </c>
      <c r="D66" s="44" t="s">
        <v>251</v>
      </c>
      <c r="E66" s="26">
        <v>2.0499999999999998</v>
      </c>
      <c r="F66" s="58">
        <v>1.72</v>
      </c>
      <c r="G66" s="51">
        <f t="shared" si="3"/>
        <v>0.32999999999999985</v>
      </c>
      <c r="H66" s="39"/>
      <c r="I66" s="39"/>
      <c r="J66" s="40" t="s">
        <v>370</v>
      </c>
      <c r="K66" s="41" t="s">
        <v>93</v>
      </c>
      <c r="L66" s="33" t="s">
        <v>97</v>
      </c>
      <c r="M66" s="64" t="s">
        <v>31</v>
      </c>
    </row>
    <row r="67" spans="1:13" ht="17.25" customHeight="1" x14ac:dyDescent="0.3">
      <c r="A67" s="220"/>
      <c r="B67" s="29" t="s">
        <v>76</v>
      </c>
      <c r="C67" s="12" t="s">
        <v>121</v>
      </c>
      <c r="D67" s="43" t="s">
        <v>179</v>
      </c>
      <c r="E67" s="21">
        <v>0.43</v>
      </c>
      <c r="F67" s="59">
        <v>0.41</v>
      </c>
      <c r="G67" s="51">
        <f t="shared" si="3"/>
        <v>2.0000000000000018E-2</v>
      </c>
      <c r="H67" s="30"/>
      <c r="I67" s="30"/>
      <c r="J67" s="31" t="s">
        <v>270</v>
      </c>
      <c r="K67" s="32" t="s">
        <v>172</v>
      </c>
      <c r="L67" s="33" t="s">
        <v>81</v>
      </c>
    </row>
    <row r="68" spans="1:13" ht="17.25" customHeight="1" x14ac:dyDescent="0.3">
      <c r="A68" s="220"/>
      <c r="B68" s="29" t="s">
        <v>76</v>
      </c>
      <c r="C68" s="12" t="s">
        <v>121</v>
      </c>
      <c r="D68" s="43" t="s">
        <v>359</v>
      </c>
      <c r="E68" s="21">
        <v>1.55</v>
      </c>
      <c r="F68" s="60">
        <v>1.5</v>
      </c>
      <c r="G68" s="51">
        <f t="shared" si="3"/>
        <v>5.0000000000000044E-2</v>
      </c>
      <c r="H68" s="30"/>
      <c r="I68" s="30"/>
      <c r="J68" s="31" t="s">
        <v>198</v>
      </c>
      <c r="K68" s="32" t="s">
        <v>137</v>
      </c>
      <c r="L68" s="33" t="s">
        <v>97</v>
      </c>
    </row>
    <row r="69" spans="1:13" ht="17.25" customHeight="1" x14ac:dyDescent="0.3">
      <c r="A69" s="220"/>
      <c r="B69" s="29" t="s">
        <v>76</v>
      </c>
      <c r="C69" s="12" t="s">
        <v>121</v>
      </c>
      <c r="D69" s="43" t="s">
        <v>78</v>
      </c>
      <c r="E69" s="21">
        <v>0.48</v>
      </c>
      <c r="F69" s="59">
        <v>0.37</v>
      </c>
      <c r="G69" s="51">
        <f t="shared" si="3"/>
        <v>0.10999999999999999</v>
      </c>
      <c r="H69" s="30"/>
      <c r="I69" s="30"/>
      <c r="J69" s="31" t="s">
        <v>202</v>
      </c>
      <c r="K69" s="32" t="s">
        <v>211</v>
      </c>
      <c r="L69" s="33" t="s">
        <v>60</v>
      </c>
    </row>
    <row r="70" spans="1:13" ht="17.25" customHeight="1" x14ac:dyDescent="0.3">
      <c r="A70" s="220"/>
      <c r="B70" s="29" t="s">
        <v>76</v>
      </c>
      <c r="C70" s="12" t="s">
        <v>121</v>
      </c>
      <c r="D70" s="43" t="s">
        <v>363</v>
      </c>
      <c r="E70" s="21">
        <v>0.17</v>
      </c>
      <c r="F70" s="59">
        <v>0.17</v>
      </c>
      <c r="G70" s="51">
        <f t="shared" si="3"/>
        <v>0</v>
      </c>
      <c r="H70" s="30"/>
      <c r="I70" s="30"/>
      <c r="J70" s="31" t="s">
        <v>23</v>
      </c>
      <c r="K70" s="32" t="s">
        <v>96</v>
      </c>
      <c r="L70" s="33"/>
    </row>
    <row r="71" spans="1:13" ht="17.25" customHeight="1" x14ac:dyDescent="0.3">
      <c r="A71" s="220"/>
      <c r="B71" s="29" t="s">
        <v>76</v>
      </c>
      <c r="C71" s="12" t="s">
        <v>121</v>
      </c>
      <c r="D71" s="43" t="s">
        <v>45</v>
      </c>
      <c r="E71" s="21">
        <v>0.8</v>
      </c>
      <c r="F71" s="59">
        <v>0.74</v>
      </c>
      <c r="G71" s="51">
        <f t="shared" si="3"/>
        <v>6.0000000000000053E-2</v>
      </c>
      <c r="H71" s="30"/>
      <c r="I71" s="30"/>
      <c r="J71" s="31" t="s">
        <v>24</v>
      </c>
      <c r="K71" s="32" t="s">
        <v>71</v>
      </c>
      <c r="L71" s="33" t="s">
        <v>315</v>
      </c>
    </row>
    <row r="72" spans="1:13" ht="17.25" customHeight="1" x14ac:dyDescent="0.3">
      <c r="A72" s="220"/>
      <c r="B72" s="29" t="s">
        <v>76</v>
      </c>
      <c r="C72" s="12" t="s">
        <v>121</v>
      </c>
      <c r="D72" s="43" t="s">
        <v>36</v>
      </c>
      <c r="E72" s="21">
        <v>0.37</v>
      </c>
      <c r="F72" s="59">
        <v>0.37</v>
      </c>
      <c r="G72" s="51">
        <f t="shared" si="3"/>
        <v>0</v>
      </c>
      <c r="H72" s="30"/>
      <c r="I72" s="30"/>
      <c r="J72" s="31"/>
      <c r="K72" s="32" t="s">
        <v>365</v>
      </c>
      <c r="L72" s="33"/>
    </row>
    <row r="73" spans="1:13" ht="17.25" customHeight="1" x14ac:dyDescent="0.3">
      <c r="A73" s="220"/>
      <c r="B73" s="29" t="s">
        <v>76</v>
      </c>
      <c r="C73" s="12" t="s">
        <v>121</v>
      </c>
      <c r="D73" s="40" t="s">
        <v>304</v>
      </c>
      <c r="E73" s="26">
        <v>0.94</v>
      </c>
      <c r="F73" s="58">
        <v>0.75</v>
      </c>
      <c r="G73" s="51">
        <f t="shared" si="3"/>
        <v>0.18999999999999995</v>
      </c>
      <c r="H73" s="42"/>
      <c r="I73" s="42"/>
      <c r="J73" s="40" t="s">
        <v>217</v>
      </c>
      <c r="K73" s="41" t="s">
        <v>85</v>
      </c>
      <c r="L73" s="33" t="s">
        <v>97</v>
      </c>
      <c r="M73" s="64" t="s">
        <v>31</v>
      </c>
    </row>
    <row r="74" spans="1:13" ht="17.25" customHeight="1" x14ac:dyDescent="0.3">
      <c r="A74" s="220"/>
      <c r="B74" s="67" t="s">
        <v>76</v>
      </c>
      <c r="C74" s="68" t="s">
        <v>121</v>
      </c>
      <c r="D74" s="65" t="s">
        <v>246</v>
      </c>
      <c r="E74" s="26">
        <v>0.44</v>
      </c>
      <c r="F74" s="58">
        <v>0.41</v>
      </c>
      <c r="G74" s="51">
        <f t="shared" si="3"/>
        <v>3.0000000000000027E-2</v>
      </c>
      <c r="H74" s="39"/>
      <c r="I74" s="39"/>
      <c r="J74" s="40" t="s">
        <v>370</v>
      </c>
      <c r="K74" s="41" t="s">
        <v>93</v>
      </c>
      <c r="L74" s="33" t="s">
        <v>315</v>
      </c>
      <c r="M74" s="64" t="s">
        <v>18</v>
      </c>
    </row>
    <row r="75" spans="1:13" ht="17.25" customHeight="1" x14ac:dyDescent="0.3">
      <c r="A75" s="220"/>
      <c r="B75" s="29" t="s">
        <v>76</v>
      </c>
      <c r="C75" s="12" t="s">
        <v>121</v>
      </c>
      <c r="D75" s="40" t="s">
        <v>43</v>
      </c>
      <c r="E75" s="26">
        <v>0.54</v>
      </c>
      <c r="F75" s="61">
        <v>0.5</v>
      </c>
      <c r="G75" s="51">
        <f t="shared" si="3"/>
        <v>4.0000000000000036E-2</v>
      </c>
      <c r="H75" s="39"/>
      <c r="I75" s="39"/>
      <c r="J75" s="40" t="s">
        <v>271</v>
      </c>
      <c r="K75" s="41" t="s">
        <v>154</v>
      </c>
      <c r="L75" s="33" t="s">
        <v>315</v>
      </c>
      <c r="M75" s="1" t="s">
        <v>52</v>
      </c>
    </row>
    <row r="76" spans="1:13" ht="17.25" customHeight="1" x14ac:dyDescent="0.3">
      <c r="A76" s="221"/>
      <c r="B76" s="29" t="s">
        <v>76</v>
      </c>
      <c r="C76" s="12" t="s">
        <v>121</v>
      </c>
      <c r="D76" s="40" t="s">
        <v>353</v>
      </c>
      <c r="E76" s="26">
        <v>0.05</v>
      </c>
      <c r="F76" s="26">
        <v>0.05</v>
      </c>
      <c r="G76" s="51">
        <f t="shared" si="3"/>
        <v>0</v>
      </c>
      <c r="H76" s="39"/>
      <c r="I76" s="39"/>
      <c r="J76" s="40" t="s">
        <v>26</v>
      </c>
      <c r="K76" s="41" t="s">
        <v>195</v>
      </c>
      <c r="L76" s="33"/>
      <c r="M76" s="64" t="s">
        <v>31</v>
      </c>
    </row>
    <row r="77" spans="1:13" ht="17.25" customHeight="1" x14ac:dyDescent="0.3">
      <c r="A77" s="219" t="str">
        <f>A56</f>
        <v>함평진양1-0-1</v>
      </c>
      <c r="B77" s="29" t="s">
        <v>76</v>
      </c>
      <c r="C77" s="12" t="s">
        <v>121</v>
      </c>
      <c r="D77" s="40" t="s">
        <v>224</v>
      </c>
      <c r="E77" s="26">
        <v>0.19</v>
      </c>
      <c r="F77" s="26">
        <v>0.19</v>
      </c>
      <c r="G77" s="51">
        <f t="shared" si="3"/>
        <v>0</v>
      </c>
      <c r="H77" s="39"/>
      <c r="I77" s="39"/>
      <c r="J77" s="40" t="s">
        <v>219</v>
      </c>
      <c r="K77" s="41" t="s">
        <v>108</v>
      </c>
      <c r="L77" s="33"/>
      <c r="M77" s="64" t="s">
        <v>31</v>
      </c>
    </row>
    <row r="78" spans="1:13" ht="17.25" customHeight="1" x14ac:dyDescent="0.3">
      <c r="A78" s="220"/>
      <c r="B78" s="29" t="s">
        <v>76</v>
      </c>
      <c r="C78" s="12" t="s">
        <v>121</v>
      </c>
      <c r="D78" s="40" t="s">
        <v>366</v>
      </c>
      <c r="E78" s="26">
        <v>0.23</v>
      </c>
      <c r="F78" s="26">
        <v>0.06</v>
      </c>
      <c r="G78" s="51">
        <f t="shared" si="3"/>
        <v>0.17</v>
      </c>
      <c r="H78" s="39"/>
      <c r="I78" s="39"/>
      <c r="J78" s="40" t="s">
        <v>197</v>
      </c>
      <c r="K78" s="41" t="s">
        <v>108</v>
      </c>
      <c r="L78" s="33" t="s">
        <v>315</v>
      </c>
      <c r="M78" s="64" t="s">
        <v>31</v>
      </c>
    </row>
    <row r="79" spans="1:13" ht="17.25" customHeight="1" x14ac:dyDescent="0.3">
      <c r="A79" s="220"/>
      <c r="B79" s="29" t="s">
        <v>76</v>
      </c>
      <c r="C79" s="12" t="s">
        <v>121</v>
      </c>
      <c r="D79" s="35" t="s">
        <v>40</v>
      </c>
      <c r="E79" s="21">
        <v>0.24</v>
      </c>
      <c r="F79" s="21">
        <v>0.24</v>
      </c>
      <c r="G79" s="51">
        <f t="shared" si="3"/>
        <v>0</v>
      </c>
      <c r="H79" s="30"/>
      <c r="I79" s="30"/>
      <c r="J79" s="31"/>
      <c r="K79" s="32"/>
      <c r="L79" s="33"/>
    </row>
    <row r="80" spans="1:13" ht="17.25" customHeight="1" x14ac:dyDescent="0.3">
      <c r="A80" s="220"/>
      <c r="B80" s="29" t="s">
        <v>76</v>
      </c>
      <c r="C80" s="12" t="s">
        <v>121</v>
      </c>
      <c r="D80" s="40">
        <v>515</v>
      </c>
      <c r="E80" s="26">
        <v>0.18</v>
      </c>
      <c r="F80" s="26">
        <v>0.18</v>
      </c>
      <c r="G80" s="51">
        <f t="shared" si="3"/>
        <v>0</v>
      </c>
      <c r="H80" s="39"/>
      <c r="I80" s="39"/>
      <c r="J80" s="40" t="s">
        <v>12</v>
      </c>
      <c r="K80" s="41" t="s">
        <v>59</v>
      </c>
      <c r="L80" s="33"/>
    </row>
    <row r="81" spans="1:13" ht="17.25" customHeight="1" x14ac:dyDescent="0.3">
      <c r="A81" s="220"/>
      <c r="B81" s="29" t="s">
        <v>76</v>
      </c>
      <c r="C81" s="12" t="s">
        <v>121</v>
      </c>
      <c r="D81" s="40">
        <v>567</v>
      </c>
      <c r="E81" s="26">
        <v>0.21</v>
      </c>
      <c r="F81" s="26">
        <v>0.21</v>
      </c>
      <c r="G81" s="51">
        <f t="shared" si="3"/>
        <v>0</v>
      </c>
      <c r="H81" s="42"/>
      <c r="I81" s="42"/>
      <c r="J81" s="40" t="s">
        <v>12</v>
      </c>
      <c r="K81" s="41" t="s">
        <v>59</v>
      </c>
      <c r="L81" s="33"/>
    </row>
    <row r="82" spans="1:13" ht="17.25" customHeight="1" x14ac:dyDescent="0.3">
      <c r="A82" s="220"/>
      <c r="B82" s="29" t="s">
        <v>76</v>
      </c>
      <c r="C82" s="12" t="s">
        <v>121</v>
      </c>
      <c r="D82" s="40" t="s">
        <v>314</v>
      </c>
      <c r="E82" s="26">
        <v>0.39</v>
      </c>
      <c r="F82" s="26">
        <v>0.39</v>
      </c>
      <c r="G82" s="51">
        <f t="shared" si="3"/>
        <v>0</v>
      </c>
      <c r="H82" s="39"/>
      <c r="I82" s="39"/>
      <c r="J82" s="40" t="s">
        <v>12</v>
      </c>
      <c r="K82" s="41" t="s">
        <v>59</v>
      </c>
      <c r="L82" s="33"/>
    </row>
    <row r="83" spans="1:13" ht="17.25" customHeight="1" x14ac:dyDescent="0.3">
      <c r="A83" s="220"/>
      <c r="B83" s="29" t="s">
        <v>76</v>
      </c>
      <c r="C83" s="12" t="s">
        <v>121</v>
      </c>
      <c r="D83" s="40" t="s">
        <v>298</v>
      </c>
      <c r="E83" s="26">
        <v>0.05</v>
      </c>
      <c r="F83" s="26">
        <v>0.05</v>
      </c>
      <c r="G83" s="51">
        <f t="shared" si="3"/>
        <v>0</v>
      </c>
      <c r="H83" s="39"/>
      <c r="I83" s="39"/>
      <c r="J83" s="40" t="s">
        <v>12</v>
      </c>
      <c r="K83" s="41" t="s">
        <v>59</v>
      </c>
      <c r="L83" s="33"/>
    </row>
    <row r="84" spans="1:13" ht="17.25" customHeight="1" x14ac:dyDescent="0.3">
      <c r="A84" s="220"/>
      <c r="B84" s="29" t="s">
        <v>76</v>
      </c>
      <c r="C84" s="12" t="s">
        <v>121</v>
      </c>
      <c r="D84" s="40">
        <v>592</v>
      </c>
      <c r="E84" s="26">
        <v>0.15</v>
      </c>
      <c r="F84" s="26">
        <v>0.15</v>
      </c>
      <c r="G84" s="51">
        <f t="shared" si="3"/>
        <v>0</v>
      </c>
      <c r="H84" s="39"/>
      <c r="I84" s="39"/>
      <c r="J84" s="40" t="s">
        <v>12</v>
      </c>
      <c r="K84" s="41" t="s">
        <v>59</v>
      </c>
      <c r="L84" s="33"/>
    </row>
    <row r="85" spans="1:13" ht="17.25" customHeight="1" x14ac:dyDescent="0.3">
      <c r="A85" s="220"/>
      <c r="B85" s="29" t="s">
        <v>76</v>
      </c>
      <c r="C85" s="12" t="s">
        <v>121</v>
      </c>
      <c r="D85" s="40">
        <v>651</v>
      </c>
      <c r="E85" s="26">
        <v>0.02</v>
      </c>
      <c r="F85" s="26">
        <v>0.02</v>
      </c>
      <c r="G85" s="51">
        <f t="shared" si="3"/>
        <v>0</v>
      </c>
      <c r="H85" s="39"/>
      <c r="I85" s="39"/>
      <c r="J85" s="40" t="s">
        <v>382</v>
      </c>
      <c r="K85" s="41" t="s">
        <v>86</v>
      </c>
      <c r="L85" s="33"/>
    </row>
    <row r="86" spans="1:13" ht="17.25" customHeight="1" x14ac:dyDescent="0.3">
      <c r="A86" s="220"/>
      <c r="B86" s="29" t="s">
        <v>76</v>
      </c>
      <c r="C86" s="12" t="s">
        <v>121</v>
      </c>
      <c r="D86" s="40" t="s">
        <v>223</v>
      </c>
      <c r="E86" s="26">
        <v>0.42</v>
      </c>
      <c r="F86" s="26">
        <v>0.34</v>
      </c>
      <c r="G86" s="51">
        <f t="shared" si="3"/>
        <v>7.999999999999996E-2</v>
      </c>
      <c r="H86" s="39"/>
      <c r="I86" s="39"/>
      <c r="J86" s="40" t="s">
        <v>0</v>
      </c>
      <c r="K86" s="41" t="s">
        <v>146</v>
      </c>
      <c r="L86" s="33"/>
    </row>
    <row r="87" spans="1:13" ht="17.25" customHeight="1" x14ac:dyDescent="0.3">
      <c r="A87" s="220"/>
      <c r="B87" s="29" t="s">
        <v>76</v>
      </c>
      <c r="C87" s="12" t="s">
        <v>121</v>
      </c>
      <c r="D87" s="40" t="s">
        <v>229</v>
      </c>
      <c r="E87" s="26">
        <v>0.37</v>
      </c>
      <c r="F87" s="58">
        <v>0.33</v>
      </c>
      <c r="G87" s="51">
        <f t="shared" si="3"/>
        <v>3.999999999999998E-2</v>
      </c>
      <c r="H87" s="42"/>
      <c r="I87" s="42"/>
      <c r="J87" s="40" t="s">
        <v>284</v>
      </c>
      <c r="K87" s="41" t="s">
        <v>157</v>
      </c>
      <c r="L87" s="33" t="s">
        <v>50</v>
      </c>
    </row>
    <row r="88" spans="1:13" ht="17.25" customHeight="1" x14ac:dyDescent="0.3">
      <c r="A88" s="221"/>
      <c r="B88" s="222" t="s">
        <v>140</v>
      </c>
      <c r="C88" s="222"/>
      <c r="D88" s="25">
        <f>COUNTA(D56:D87)</f>
        <v>32</v>
      </c>
      <c r="E88" s="36">
        <f>SUM(E56:E87)</f>
        <v>22.840000000000007</v>
      </c>
      <c r="F88" s="36">
        <f>SUM(F56:F87)</f>
        <v>21.059999999999995</v>
      </c>
      <c r="G88" s="53">
        <f>SUM(G56:G87)</f>
        <v>1.7800000000000002</v>
      </c>
      <c r="H88" s="36">
        <f>SUM(H56:H87)</f>
        <v>0</v>
      </c>
      <c r="I88" s="36">
        <f>SUM(I56:I87)</f>
        <v>0</v>
      </c>
      <c r="J88" s="37"/>
      <c r="K88" s="37"/>
      <c r="L88" s="38"/>
    </row>
    <row r="89" spans="1:13" ht="17.25" customHeight="1" x14ac:dyDescent="0.3">
      <c r="A89" s="219" t="s">
        <v>280</v>
      </c>
      <c r="B89" s="29" t="s">
        <v>69</v>
      </c>
      <c r="C89" s="12" t="s">
        <v>158</v>
      </c>
      <c r="D89" s="40" t="s">
        <v>41</v>
      </c>
      <c r="E89" s="26">
        <v>17.82</v>
      </c>
      <c r="F89" s="26">
        <v>16.670000000000002</v>
      </c>
      <c r="G89" s="51">
        <f>E89-F89</f>
        <v>1.1499999999999986</v>
      </c>
      <c r="H89" s="34"/>
      <c r="I89" s="34"/>
      <c r="J89" s="33" t="s">
        <v>285</v>
      </c>
      <c r="K89" s="33" t="s">
        <v>105</v>
      </c>
      <c r="L89" s="33" t="s">
        <v>309</v>
      </c>
      <c r="M89" s="64" t="s">
        <v>31</v>
      </c>
    </row>
    <row r="90" spans="1:13" ht="17.25" customHeight="1" x14ac:dyDescent="0.3">
      <c r="A90" s="221"/>
      <c r="B90" s="222" t="s">
        <v>140</v>
      </c>
      <c r="C90" s="222"/>
      <c r="D90" s="25">
        <f>COUNTA(D89)</f>
        <v>1</v>
      </c>
      <c r="E90" s="36">
        <f>SUM(E89)</f>
        <v>17.82</v>
      </c>
      <c r="F90" s="36">
        <f>SUM(F89)</f>
        <v>16.670000000000002</v>
      </c>
      <c r="G90" s="53">
        <f t="shared" ref="G90:I90" si="4">SUM(G89)</f>
        <v>1.1499999999999986</v>
      </c>
      <c r="H90" s="36">
        <f t="shared" si="4"/>
        <v>0</v>
      </c>
      <c r="I90" s="36">
        <f t="shared" si="4"/>
        <v>0</v>
      </c>
      <c r="J90" s="37"/>
      <c r="K90" s="37"/>
      <c r="L90" s="38"/>
    </row>
    <row r="91" spans="1:13" ht="17.25" customHeight="1" x14ac:dyDescent="0.3">
      <c r="A91" s="219" t="s">
        <v>290</v>
      </c>
      <c r="B91" s="29" t="s">
        <v>187</v>
      </c>
      <c r="C91" s="12" t="s">
        <v>55</v>
      </c>
      <c r="D91" s="40" t="s">
        <v>72</v>
      </c>
      <c r="E91" s="26">
        <v>1.23</v>
      </c>
      <c r="F91" s="58">
        <v>1.1299999999999999</v>
      </c>
      <c r="G91" s="51">
        <f t="shared" ref="G91:G92" si="5">E91-F91</f>
        <v>0.10000000000000009</v>
      </c>
      <c r="H91" s="42"/>
      <c r="I91" s="42"/>
      <c r="J91" s="40" t="s">
        <v>391</v>
      </c>
      <c r="K91" s="41" t="s">
        <v>159</v>
      </c>
      <c r="L91" s="33" t="s">
        <v>97</v>
      </c>
      <c r="M91" s="64" t="s">
        <v>31</v>
      </c>
    </row>
    <row r="92" spans="1:13" ht="17.25" customHeight="1" x14ac:dyDescent="0.3">
      <c r="A92" s="220"/>
      <c r="B92" s="29" t="s">
        <v>187</v>
      </c>
      <c r="C92" s="12" t="s">
        <v>55</v>
      </c>
      <c r="D92" s="40" t="s">
        <v>173</v>
      </c>
      <c r="E92" s="26">
        <v>1.03</v>
      </c>
      <c r="F92" s="58">
        <v>1.02</v>
      </c>
      <c r="G92" s="51">
        <f t="shared" si="5"/>
        <v>1.0000000000000009E-2</v>
      </c>
      <c r="H92" s="42"/>
      <c r="I92" s="42"/>
      <c r="J92" s="40" t="s">
        <v>379</v>
      </c>
      <c r="K92" s="41" t="s">
        <v>114</v>
      </c>
      <c r="L92" s="33" t="s">
        <v>97</v>
      </c>
      <c r="M92" s="64" t="s">
        <v>31</v>
      </c>
    </row>
    <row r="93" spans="1:13" ht="17.25" customHeight="1" x14ac:dyDescent="0.3">
      <c r="A93" s="221"/>
      <c r="B93" s="222" t="s">
        <v>140</v>
      </c>
      <c r="C93" s="222"/>
      <c r="D93" s="25">
        <f>COUNTA(D91:D92)</f>
        <v>2</v>
      </c>
      <c r="E93" s="36">
        <f>SUM(E91:E92)</f>
        <v>2.2599999999999998</v>
      </c>
      <c r="F93" s="36">
        <f>SUM(F91:F92)</f>
        <v>2.15</v>
      </c>
      <c r="G93" s="53">
        <f t="shared" ref="G93:I93" si="6">SUM(G91:G92)</f>
        <v>0.1100000000000001</v>
      </c>
      <c r="H93" s="36">
        <f t="shared" si="6"/>
        <v>0</v>
      </c>
      <c r="I93" s="36">
        <f t="shared" si="6"/>
        <v>0</v>
      </c>
      <c r="J93" s="37"/>
      <c r="K93" s="37"/>
      <c r="L93" s="38"/>
    </row>
    <row r="94" spans="1:13" ht="17.25" customHeight="1" x14ac:dyDescent="0.3">
      <c r="A94" s="219" t="s">
        <v>274</v>
      </c>
      <c r="B94" s="29" t="s">
        <v>79</v>
      </c>
      <c r="C94" s="12" t="s">
        <v>54</v>
      </c>
      <c r="D94" s="40" t="s">
        <v>74</v>
      </c>
      <c r="E94" s="26">
        <v>3.59</v>
      </c>
      <c r="F94" s="26">
        <v>1.78</v>
      </c>
      <c r="G94" s="51">
        <f>E94-F94</f>
        <v>1.8099999999999998</v>
      </c>
      <c r="H94" s="42"/>
      <c r="I94" s="42"/>
      <c r="J94" s="40" t="s">
        <v>2</v>
      </c>
      <c r="K94" s="41" t="s">
        <v>109</v>
      </c>
      <c r="L94" s="33" t="s">
        <v>167</v>
      </c>
      <c r="M94" s="64" t="s">
        <v>31</v>
      </c>
    </row>
    <row r="95" spans="1:13" ht="17.25" customHeight="1" x14ac:dyDescent="0.3">
      <c r="A95" s="221"/>
      <c r="B95" s="222" t="s">
        <v>140</v>
      </c>
      <c r="C95" s="222"/>
      <c r="D95" s="25">
        <f>COUNTA(D94)</f>
        <v>1</v>
      </c>
      <c r="E95" s="36">
        <f>SUM(E94)</f>
        <v>3.59</v>
      </c>
      <c r="F95" s="36">
        <f t="shared" ref="F95:I95" si="7">SUM(F94)</f>
        <v>1.78</v>
      </c>
      <c r="G95" s="53">
        <f t="shared" si="7"/>
        <v>1.8099999999999998</v>
      </c>
      <c r="H95" s="36">
        <f t="shared" si="7"/>
        <v>0</v>
      </c>
      <c r="I95" s="36">
        <f t="shared" si="7"/>
        <v>0</v>
      </c>
      <c r="J95" s="37"/>
      <c r="K95" s="37"/>
      <c r="L95" s="38"/>
    </row>
    <row r="96" spans="1:13" ht="17.25" customHeight="1" x14ac:dyDescent="0.3">
      <c r="A96" s="219" t="s">
        <v>288</v>
      </c>
      <c r="B96" s="29" t="s">
        <v>63</v>
      </c>
      <c r="C96" s="12" t="s">
        <v>193</v>
      </c>
      <c r="D96" s="40" t="s">
        <v>297</v>
      </c>
      <c r="E96" s="26">
        <v>0.06</v>
      </c>
      <c r="F96" s="26">
        <v>0.06</v>
      </c>
      <c r="G96" s="51">
        <f t="shared" ref="G96:G102" si="8">E96-F96</f>
        <v>0</v>
      </c>
      <c r="H96" s="42"/>
      <c r="I96" s="42"/>
      <c r="J96" s="40" t="s">
        <v>1</v>
      </c>
      <c r="K96" s="41" t="s">
        <v>110</v>
      </c>
      <c r="L96" s="33"/>
      <c r="M96" s="64" t="s">
        <v>31</v>
      </c>
    </row>
    <row r="97" spans="1:13" ht="17.25" customHeight="1" x14ac:dyDescent="0.3">
      <c r="A97" s="220"/>
      <c r="B97" s="29" t="s">
        <v>63</v>
      </c>
      <c r="C97" s="12" t="s">
        <v>193</v>
      </c>
      <c r="D97" s="40" t="s">
        <v>39</v>
      </c>
      <c r="E97" s="26">
        <v>0.04</v>
      </c>
      <c r="F97" s="26">
        <v>0.04</v>
      </c>
      <c r="G97" s="51">
        <f t="shared" si="8"/>
        <v>0</v>
      </c>
      <c r="H97" s="42"/>
      <c r="I97" s="42"/>
      <c r="J97" s="40" t="s">
        <v>268</v>
      </c>
      <c r="K97" s="41" t="s">
        <v>188</v>
      </c>
      <c r="L97" s="33"/>
      <c r="M97" s="64" t="s">
        <v>31</v>
      </c>
    </row>
    <row r="98" spans="1:13" ht="17.25" customHeight="1" x14ac:dyDescent="0.3">
      <c r="A98" s="220"/>
      <c r="B98" s="29" t="s">
        <v>63</v>
      </c>
      <c r="C98" s="12" t="s">
        <v>193</v>
      </c>
      <c r="D98" s="40" t="s">
        <v>312</v>
      </c>
      <c r="E98" s="26">
        <v>0.01</v>
      </c>
      <c r="F98" s="26">
        <v>0.01</v>
      </c>
      <c r="G98" s="51">
        <f t="shared" si="8"/>
        <v>0</v>
      </c>
      <c r="H98" s="42"/>
      <c r="I98" s="42"/>
      <c r="J98" s="40" t="s">
        <v>1</v>
      </c>
      <c r="K98" s="41" t="s">
        <v>110</v>
      </c>
      <c r="L98" s="33"/>
      <c r="M98" s="64" t="s">
        <v>31</v>
      </c>
    </row>
    <row r="99" spans="1:13" ht="17.25" customHeight="1" x14ac:dyDescent="0.3">
      <c r="A99" s="220"/>
      <c r="B99" s="29" t="s">
        <v>63</v>
      </c>
      <c r="C99" s="12" t="s">
        <v>193</v>
      </c>
      <c r="D99" s="40" t="s">
        <v>305</v>
      </c>
      <c r="E99" s="26">
        <v>0.78</v>
      </c>
      <c r="F99" s="26">
        <v>0.34</v>
      </c>
      <c r="G99" s="51">
        <f t="shared" si="8"/>
        <v>0.44</v>
      </c>
      <c r="H99" s="42"/>
      <c r="I99" s="42"/>
      <c r="J99" s="40"/>
      <c r="K99" s="41" t="s">
        <v>111</v>
      </c>
      <c r="L99" s="33"/>
      <c r="M99" s="64" t="s">
        <v>31</v>
      </c>
    </row>
    <row r="100" spans="1:13" ht="17.25" customHeight="1" x14ac:dyDescent="0.3">
      <c r="A100" s="220"/>
      <c r="B100" s="29" t="s">
        <v>63</v>
      </c>
      <c r="C100" s="12" t="s">
        <v>193</v>
      </c>
      <c r="D100" s="40" t="s">
        <v>317</v>
      </c>
      <c r="E100" s="26">
        <v>0.01</v>
      </c>
      <c r="F100" s="26">
        <v>0.01</v>
      </c>
      <c r="G100" s="51">
        <f t="shared" si="8"/>
        <v>0</v>
      </c>
      <c r="H100" s="42"/>
      <c r="I100" s="42"/>
      <c r="J100" s="40"/>
      <c r="K100" s="41" t="s">
        <v>110</v>
      </c>
      <c r="L100" s="33"/>
      <c r="M100" s="64" t="s">
        <v>31</v>
      </c>
    </row>
    <row r="101" spans="1:13" ht="17.25" customHeight="1" x14ac:dyDescent="0.3">
      <c r="A101" s="220"/>
      <c r="B101" s="29" t="s">
        <v>63</v>
      </c>
      <c r="C101" s="12" t="s">
        <v>193</v>
      </c>
      <c r="D101" s="40" t="s">
        <v>361</v>
      </c>
      <c r="E101" s="26">
        <v>0.72</v>
      </c>
      <c r="F101" s="58">
        <v>0.64</v>
      </c>
      <c r="G101" s="51">
        <f t="shared" si="8"/>
        <v>7.999999999999996E-2</v>
      </c>
      <c r="H101" s="42"/>
      <c r="I101" s="42"/>
      <c r="J101" s="40" t="s">
        <v>373</v>
      </c>
      <c r="K101" s="41" t="s">
        <v>182</v>
      </c>
      <c r="L101" s="33" t="s">
        <v>97</v>
      </c>
      <c r="M101" s="64" t="s">
        <v>31</v>
      </c>
    </row>
    <row r="102" spans="1:13" ht="17.25" customHeight="1" x14ac:dyDescent="0.3">
      <c r="A102" s="220"/>
      <c r="B102" s="29" t="s">
        <v>63</v>
      </c>
      <c r="C102" s="12" t="s">
        <v>193</v>
      </c>
      <c r="D102" s="40" t="s">
        <v>306</v>
      </c>
      <c r="E102" s="26">
        <v>0.06</v>
      </c>
      <c r="F102" s="58">
        <v>0.06</v>
      </c>
      <c r="G102" s="51">
        <f t="shared" si="8"/>
        <v>0</v>
      </c>
      <c r="H102" s="42"/>
      <c r="I102" s="42"/>
      <c r="J102" s="40"/>
      <c r="K102" s="41" t="s">
        <v>91</v>
      </c>
      <c r="L102" s="33"/>
      <c r="M102" s="64" t="s">
        <v>31</v>
      </c>
    </row>
    <row r="103" spans="1:13" ht="17.25" customHeight="1" x14ac:dyDescent="0.3">
      <c r="A103" s="221"/>
      <c r="B103" s="222" t="s">
        <v>140</v>
      </c>
      <c r="C103" s="222"/>
      <c r="D103" s="25">
        <f>COUNTA(D96:D102)</f>
        <v>7</v>
      </c>
      <c r="E103" s="36">
        <f>SUM(E96:E102)</f>
        <v>1.6800000000000002</v>
      </c>
      <c r="F103" s="36">
        <f t="shared" ref="F103:I103" si="9">SUM(F96:F102)</f>
        <v>1.1600000000000001</v>
      </c>
      <c r="G103" s="53">
        <f t="shared" si="9"/>
        <v>0.52</v>
      </c>
      <c r="H103" s="36">
        <f t="shared" si="9"/>
        <v>0</v>
      </c>
      <c r="I103" s="36">
        <f t="shared" si="9"/>
        <v>0</v>
      </c>
      <c r="J103" s="37"/>
      <c r="K103" s="37"/>
      <c r="L103" s="38"/>
    </row>
    <row r="104" spans="1:13" ht="17.25" customHeight="1" x14ac:dyDescent="0.3">
      <c r="A104" s="219" t="s">
        <v>276</v>
      </c>
      <c r="B104" s="29" t="s">
        <v>104</v>
      </c>
      <c r="C104" s="12" t="s">
        <v>68</v>
      </c>
      <c r="D104" s="40" t="s">
        <v>28</v>
      </c>
      <c r="E104" s="26">
        <v>6.94</v>
      </c>
      <c r="F104" s="26">
        <v>6.12</v>
      </c>
      <c r="G104" s="51">
        <f>E104-F104</f>
        <v>0.82000000000000028</v>
      </c>
      <c r="H104" s="42"/>
      <c r="I104" s="42"/>
      <c r="J104" s="40"/>
      <c r="K104" s="41"/>
      <c r="L104" s="33" t="s">
        <v>97</v>
      </c>
      <c r="M104" s="64" t="s">
        <v>31</v>
      </c>
    </row>
    <row r="105" spans="1:13" ht="17.25" customHeight="1" x14ac:dyDescent="0.3">
      <c r="A105" s="221"/>
      <c r="B105" s="222" t="s">
        <v>140</v>
      </c>
      <c r="C105" s="222"/>
      <c r="D105" s="25">
        <f>COUNTA(D104)</f>
        <v>1</v>
      </c>
      <c r="E105" s="36">
        <f>SUM(E104)</f>
        <v>6.94</v>
      </c>
      <c r="F105" s="36">
        <f t="shared" ref="F105:I105" si="10">SUM(F104)</f>
        <v>6.12</v>
      </c>
      <c r="G105" s="53">
        <f t="shared" si="10"/>
        <v>0.82000000000000028</v>
      </c>
      <c r="H105" s="36">
        <f t="shared" si="10"/>
        <v>0</v>
      </c>
      <c r="I105" s="36">
        <f t="shared" si="10"/>
        <v>0</v>
      </c>
      <c r="J105" s="37"/>
      <c r="K105" s="37"/>
      <c r="L105" s="38"/>
    </row>
  </sheetData>
  <mergeCells count="30">
    <mergeCell ref="A1:L1"/>
    <mergeCell ref="A3:A4"/>
    <mergeCell ref="B3:D3"/>
    <mergeCell ref="E3:E4"/>
    <mergeCell ref="F3:F4"/>
    <mergeCell ref="G3:G4"/>
    <mergeCell ref="H3:H4"/>
    <mergeCell ref="I3:I4"/>
    <mergeCell ref="J3:K3"/>
    <mergeCell ref="A5:C5"/>
    <mergeCell ref="A6:A28"/>
    <mergeCell ref="B29:C29"/>
    <mergeCell ref="A30:A32"/>
    <mergeCell ref="B32:C32"/>
    <mergeCell ref="A33:A50"/>
    <mergeCell ref="A51:A55"/>
    <mergeCell ref="B55:C55"/>
    <mergeCell ref="A56:A76"/>
    <mergeCell ref="A77:A88"/>
    <mergeCell ref="B88:C88"/>
    <mergeCell ref="A96:A103"/>
    <mergeCell ref="B103:C103"/>
    <mergeCell ref="A104:A105"/>
    <mergeCell ref="B105:C105"/>
    <mergeCell ref="A89:A90"/>
    <mergeCell ref="B90:C90"/>
    <mergeCell ref="A91:A93"/>
    <mergeCell ref="B93:C93"/>
    <mergeCell ref="A94:A95"/>
    <mergeCell ref="B95:C95"/>
  </mergeCells>
  <phoneticPr fontId="17" type="noConversion"/>
  <printOptions horizontalCentered="1"/>
  <pageMargins left="0.85000002384185791" right="0.5" top="0.55097222328186035" bottom="0.51138889789581299" header="0.31486111879348755" footer="0.3148611187934875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920</TotalTime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4</vt:i4>
      </vt:variant>
      <vt:variant>
        <vt:lpstr>이름이 지정된 범위</vt:lpstr>
      </vt:variant>
      <vt:variant>
        <vt:i4>6</vt:i4>
      </vt:variant>
    </vt:vector>
  </HeadingPairs>
  <TitlesOfParts>
    <vt:vector size="10" baseType="lpstr">
      <vt:lpstr>소반별내역 </vt:lpstr>
      <vt:lpstr>필지별조서 (3)</vt:lpstr>
      <vt:lpstr>필지별조서</vt:lpstr>
      <vt:lpstr>필지별조서 (2)</vt:lpstr>
      <vt:lpstr>'소반별내역 '!Print_Area</vt:lpstr>
      <vt:lpstr>필지별조서!Print_Area</vt:lpstr>
      <vt:lpstr>'필지별조서 (2)'!Print_Area</vt:lpstr>
      <vt:lpstr>'필지별조서 (3)'!Print_Area</vt:lpstr>
      <vt:lpstr>필지별조서!Print_Titles</vt:lpstr>
      <vt:lpstr>'필지별조서 (3)'!Print_Titles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</dc:creator>
  <cp:lastModifiedBy>Wando</cp:lastModifiedBy>
  <cp:revision>47</cp:revision>
  <cp:lastPrinted>2024-06-13T05:05:10Z</cp:lastPrinted>
  <dcterms:created xsi:type="dcterms:W3CDTF">2015-11-18T04:31:26Z</dcterms:created>
  <dcterms:modified xsi:type="dcterms:W3CDTF">2024-07-01T05:27:59Z</dcterms:modified>
  <cp:version>1200.0100.01</cp:version>
</cp:coreProperties>
</file>